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png" ContentType="image/png"/>
  <Override PartName="/xl/drawings/drawing3.xml" ContentType="application/vnd.openxmlformats-officedocument.drawing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checkCompatibility="1" autoCompressPictures="0"/>
  <bookViews>
    <workbookView xWindow="-60" yWindow="-20" windowWidth="20280" windowHeight="18880" tabRatio="370" activeTab="3"/>
  </bookViews>
  <sheets>
    <sheet name="Boat" sheetId="1" r:id="rId1"/>
    <sheet name="HiPoint" sheetId="4" r:id="rId2"/>
    <sheet name="Results" sheetId="2" r:id="rId3"/>
    <sheet name="Summary" sheetId="3" r:id="rId4"/>
  </sheets>
  <definedNames>
    <definedName name="CLASS" localSheetId="0">Boat!#REF!</definedName>
    <definedName name="CLASS" localSheetId="2">Results!$C$13:$C$64</definedName>
    <definedName name="CLASS">#REF!</definedName>
    <definedName name="CLASS_START" localSheetId="0">Boat!#REF!</definedName>
    <definedName name="CLASS_START" localSheetId="2">Results!$H$3:$I$8</definedName>
    <definedName name="CLASS_START">#REF!</definedName>
    <definedName name="CORRECTED" localSheetId="0">Boat!#REF!</definedName>
    <definedName name="CORRECTED" localSheetId="2">Results!$G$14:$G$47</definedName>
    <definedName name="CORRECTED">#REF!</definedName>
    <definedName name="DEFCLASS" localSheetId="0">Boat!#REF!</definedName>
    <definedName name="ELAPSED" localSheetId="0">Boat!#REF!</definedName>
    <definedName name="ELAPSED" localSheetId="2">Results!$F$14:$F$47</definedName>
    <definedName name="ELAPSED">#REF!</definedName>
    <definedName name="FINISH" localSheetId="0">Boat!#REF!</definedName>
    <definedName name="FINISH" localSheetId="2">Results!$E$14:$E$47</definedName>
    <definedName name="FINISH">#REF!</definedName>
    <definedName name="Fleet_Sheet" localSheetId="0">Boat!$A$14:$I$22</definedName>
    <definedName name="Fleet_Sheet" localSheetId="2">Results!$A$14:$G$47</definedName>
    <definedName name="Fleet_Sheet">#REF!</definedName>
    <definedName name="HTML_CodePage" hidden="1">1252</definedName>
    <definedName name="HTML_Control" localSheetId="0" hidden="1">{"'Race Calculator'!$A$16:$O$62"}</definedName>
    <definedName name="HTML_Control" localSheetId="2" hidden="1">{"'Race Calculator'!$A$16:$O$62"}</definedName>
    <definedName name="HTML_Control" hidden="1">{"'Race Calculator'!$A$16:$O$62"}</definedName>
    <definedName name="HTML_Description" hidden="1">""</definedName>
    <definedName name="HTML_Email" hidden="1">""</definedName>
    <definedName name="HTML_Header" hidden="1">"Results"</definedName>
    <definedName name="HTML_LastUpdate" hidden="1">"6/19/01"</definedName>
    <definedName name="HTML_LineAfter" hidden="1">TRUE</definedName>
    <definedName name="HTML_LineBefore" hidden="1">TRUE</definedName>
    <definedName name="HTML_Name" hidden="1">"Eric C. Miller"</definedName>
    <definedName name="HTML_OBDlg2" hidden="1">TRUE</definedName>
    <definedName name="HTML_OBDlg4" hidden="1">TRUE</definedName>
    <definedName name="HTML_OS" hidden="1">0</definedName>
    <definedName name="HTML_PathFile" hidden="1">"D:\personal\data\HTML\2001ScratchSheet.htm"</definedName>
    <definedName name="HTML_Title" hidden="1">"2001 Scratch Sheet"</definedName>
    <definedName name="Non_spinnaker_start_time" localSheetId="0">Boat!#REF!</definedName>
    <definedName name="Non_spinnaker_start_time" localSheetId="2">Results!$D$7</definedName>
    <definedName name="Non_spinnaker_start_time">#REF!</definedName>
    <definedName name="PHRF" localSheetId="0">Boat!$F$16:$F$28</definedName>
    <definedName name="PHRF" localSheetId="2">Results!#REF!</definedName>
    <definedName name="PHRF">#REF!</definedName>
    <definedName name="_xlnm.Print_Area" localSheetId="3">Summary!$A$1:$N$57</definedName>
    <definedName name="Spinnaker_Start_Time" localSheetId="0">Boat!#REF!</definedName>
    <definedName name="Spinnaker_Start_Time" localSheetId="2">Results!$D$9</definedName>
    <definedName name="Spinnaker_Start_Time">#REF!</definedName>
    <definedName name="START" localSheetId="0">Boat!#REF!</definedName>
    <definedName name="START" localSheetId="2">Results!$D$14:$D$47</definedName>
    <definedName name="START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8" i="1"/>
  <c r="G48"/>
  <c r="G15"/>
  <c r="G12"/>
  <c r="G21"/>
  <c r="G47"/>
  <c r="G46"/>
  <c r="G45"/>
  <c r="G44"/>
  <c r="G43"/>
  <c r="G42"/>
  <c r="G41"/>
  <c r="G39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G16"/>
  <c r="G14"/>
  <c r="G13"/>
  <c r="J7" i="2"/>
  <c r="J6"/>
  <c r="J5"/>
  <c r="D14"/>
  <c r="F14"/>
  <c r="J14"/>
  <c r="G14"/>
  <c r="D15"/>
  <c r="F15"/>
  <c r="J15"/>
  <c r="G15"/>
  <c r="D16"/>
  <c r="F16"/>
  <c r="J16"/>
  <c r="G16"/>
  <c r="D17"/>
  <c r="F17"/>
  <c r="J17"/>
  <c r="G17"/>
  <c r="D18"/>
  <c r="F18"/>
  <c r="J18"/>
  <c r="G18"/>
  <c r="D19"/>
  <c r="F19"/>
  <c r="J19"/>
  <c r="G19"/>
  <c r="D20"/>
  <c r="F20"/>
  <c r="J20"/>
  <c r="G20"/>
  <c r="D21"/>
  <c r="F21"/>
  <c r="J21"/>
  <c r="G21"/>
  <c r="D22"/>
  <c r="F22"/>
  <c r="J22"/>
  <c r="G22"/>
  <c r="D23"/>
  <c r="F23"/>
  <c r="J23"/>
  <c r="G23"/>
  <c r="D24"/>
  <c r="F24"/>
  <c r="J24"/>
  <c r="G24"/>
  <c r="D25"/>
  <c r="F25"/>
  <c r="J25"/>
  <c r="G25"/>
  <c r="D26"/>
  <c r="F26"/>
  <c r="J26"/>
  <c r="G26"/>
  <c r="D27"/>
  <c r="F27"/>
  <c r="J27"/>
  <c r="G27"/>
  <c r="D28"/>
  <c r="F28"/>
  <c r="J28"/>
  <c r="G28"/>
  <c r="D29"/>
  <c r="F29"/>
  <c r="J29"/>
  <c r="G29"/>
  <c r="D30"/>
  <c r="F30"/>
  <c r="J30"/>
  <c r="G30"/>
  <c r="D31"/>
  <c r="F31"/>
  <c r="J31"/>
  <c r="G31"/>
  <c r="D32"/>
  <c r="F32"/>
  <c r="J32"/>
  <c r="G32"/>
  <c r="D33"/>
  <c r="F33"/>
  <c r="J33"/>
  <c r="G33"/>
  <c r="D34"/>
  <c r="F34"/>
  <c r="J34"/>
  <c r="G34"/>
  <c r="D35"/>
  <c r="F35"/>
  <c r="J35"/>
  <c r="G35"/>
  <c r="D36"/>
  <c r="F36"/>
  <c r="J36"/>
  <c r="G36"/>
  <c r="D37"/>
  <c r="F37"/>
  <c r="J37"/>
  <c r="G37"/>
  <c r="D38"/>
  <c r="F38"/>
  <c r="J38"/>
  <c r="G38"/>
  <c r="D39"/>
  <c r="F39"/>
  <c r="J39"/>
  <c r="G39"/>
  <c r="D40"/>
  <c r="F40"/>
  <c r="J40"/>
  <c r="G40"/>
  <c r="D41"/>
  <c r="F41"/>
  <c r="J41"/>
  <c r="G41"/>
  <c r="D42"/>
  <c r="F42"/>
  <c r="J42"/>
  <c r="G42"/>
  <c r="D43"/>
  <c r="F43"/>
  <c r="J43"/>
  <c r="G43"/>
  <c r="D44"/>
  <c r="F44"/>
  <c r="J44"/>
  <c r="G44"/>
  <c r="D45"/>
  <c r="F45"/>
  <c r="J45"/>
  <c r="G45"/>
  <c r="D46"/>
  <c r="F46"/>
  <c r="J46"/>
  <c r="G46"/>
  <c r="D47"/>
  <c r="F47"/>
  <c r="J47"/>
  <c r="G47"/>
  <c r="D48"/>
  <c r="F48"/>
  <c r="J48"/>
  <c r="G48"/>
  <c r="D49"/>
  <c r="F49"/>
  <c r="J49"/>
  <c r="G49"/>
  <c r="A39"/>
  <c r="B39"/>
  <c r="H39"/>
  <c r="I39"/>
  <c r="A49"/>
  <c r="B49"/>
  <c r="H49"/>
  <c r="I49"/>
  <c r="J13"/>
  <c r="A16"/>
  <c r="B16"/>
  <c r="H16"/>
  <c r="I16"/>
  <c r="D13"/>
  <c r="A13"/>
  <c r="B13"/>
  <c r="F13"/>
  <c r="G13"/>
  <c r="H13"/>
  <c r="I13"/>
  <c r="A22"/>
  <c r="B22"/>
  <c r="H22"/>
  <c r="I22"/>
  <c r="A48"/>
  <c r="B48"/>
  <c r="H48"/>
  <c r="I48"/>
  <c r="A47"/>
  <c r="B47"/>
  <c r="H47"/>
  <c r="I47"/>
  <c r="A38"/>
  <c r="B38"/>
  <c r="H38"/>
  <c r="I38"/>
  <c r="A46"/>
  <c r="B46"/>
  <c r="H46"/>
  <c r="I46"/>
  <c r="A40"/>
  <c r="B40"/>
  <c r="H40"/>
  <c r="I40"/>
  <c r="A41"/>
  <c r="B41"/>
  <c r="H41"/>
  <c r="I41"/>
  <c r="A45"/>
  <c r="B45"/>
  <c r="H45"/>
  <c r="I45"/>
  <c r="A44"/>
  <c r="B44"/>
  <c r="H44"/>
  <c r="I44"/>
  <c r="A33"/>
  <c r="B33"/>
  <c r="H33"/>
  <c r="I33"/>
  <c r="A34"/>
  <c r="B34"/>
  <c r="H34"/>
  <c r="I34"/>
  <c r="A35"/>
  <c r="B35"/>
  <c r="H35"/>
  <c r="I35"/>
  <c r="A36"/>
  <c r="B36"/>
  <c r="H36"/>
  <c r="I36"/>
  <c r="A42"/>
  <c r="B42"/>
  <c r="H42"/>
  <c r="I42"/>
  <c r="A37"/>
  <c r="B37"/>
  <c r="H37"/>
  <c r="I37"/>
  <c r="A43"/>
  <c r="B43"/>
  <c r="H43"/>
  <c r="I43"/>
  <c r="A30"/>
  <c r="B30"/>
  <c r="H30"/>
  <c r="I30"/>
  <c r="A20"/>
  <c r="B20"/>
  <c r="H20"/>
  <c r="I20"/>
  <c r="A25"/>
  <c r="B25"/>
  <c r="H25"/>
  <c r="I25"/>
  <c r="A19"/>
  <c r="B19"/>
  <c r="H19"/>
  <c r="I19"/>
  <c r="J3"/>
  <c r="J4"/>
  <c r="J8"/>
  <c r="J9"/>
  <c r="A24"/>
  <c r="B24"/>
  <c r="H24"/>
  <c r="I24"/>
  <c r="I17"/>
  <c r="I15"/>
  <c r="I18"/>
  <c r="I21"/>
  <c r="I23"/>
  <c r="I26"/>
  <c r="I27"/>
  <c r="I28"/>
  <c r="I29"/>
  <c r="I31"/>
  <c r="I32"/>
  <c r="H17"/>
  <c r="H15"/>
  <c r="H18"/>
  <c r="H21"/>
  <c r="H23"/>
  <c r="H26"/>
  <c r="H27"/>
  <c r="H28"/>
  <c r="H29"/>
  <c r="H31"/>
  <c r="H32"/>
  <c r="I14"/>
  <c r="H14"/>
  <c r="B17"/>
  <c r="B15"/>
  <c r="B18"/>
  <c r="B21"/>
  <c r="B23"/>
  <c r="B26"/>
  <c r="B27"/>
  <c r="B28"/>
  <c r="B29"/>
  <c r="B31"/>
  <c r="B32"/>
  <c r="B14"/>
  <c r="A14"/>
  <c r="A17"/>
  <c r="A15"/>
  <c r="A18"/>
  <c r="A21"/>
  <c r="A23"/>
  <c r="A26"/>
  <c r="A27"/>
  <c r="A28"/>
  <c r="A29"/>
  <c r="A31"/>
  <c r="A32"/>
  <c r="C36" i="3"/>
  <c r="C37"/>
  <c r="C38"/>
  <c r="M7"/>
</calcChain>
</file>

<file path=xl/sharedStrings.xml><?xml version="1.0" encoding="utf-8"?>
<sst xmlns="http://schemas.openxmlformats.org/spreadsheetml/2006/main" count="345" uniqueCount="200">
  <si>
    <t>NC:  D Short</t>
    <phoneticPr fontId="12" type="noConversion"/>
  </si>
  <si>
    <t>NR:  D Short</t>
    <phoneticPr fontId="12" type="noConversion"/>
  </si>
  <si>
    <t>NW  5-7 kts</t>
    <phoneticPr fontId="12" type="noConversion"/>
  </si>
  <si>
    <t>SKIPPER</t>
  </si>
  <si>
    <t>BOAT</t>
  </si>
  <si>
    <t>Jeff Bowen</t>
  </si>
  <si>
    <t>SAIL</t>
  </si>
  <si>
    <t>PHRF</t>
  </si>
  <si>
    <t>Catalina 380</t>
    <phoneticPr fontId="12"/>
  </si>
  <si>
    <t>Les Folio</t>
    <phoneticPr fontId="12"/>
  </si>
  <si>
    <t>JEROBOAM</t>
    <phoneticPr fontId="12"/>
  </si>
  <si>
    <t>Farr 400</t>
    <phoneticPr fontId="12"/>
  </si>
  <si>
    <t>Laurent Givry</t>
    <phoneticPr fontId="12"/>
  </si>
  <si>
    <t>PUT-IN-BAY</t>
    <phoneticPr fontId="12"/>
  </si>
  <si>
    <t>Bristol 29.9</t>
    <phoneticPr fontId="12"/>
  </si>
  <si>
    <t>Bruce Trauben</t>
    <phoneticPr fontId="12"/>
  </si>
  <si>
    <t>R. DIVERSION</t>
    <phoneticPr fontId="12"/>
  </si>
  <si>
    <t>Hunter Legend 35</t>
    <phoneticPr fontId="12"/>
  </si>
  <si>
    <t>Scott Schenking</t>
    <phoneticPr fontId="12"/>
  </si>
  <si>
    <t>RED SKY</t>
    <phoneticPr fontId="12"/>
  </si>
  <si>
    <t>C&amp;C 24</t>
    <phoneticPr fontId="12"/>
  </si>
  <si>
    <t>Doug Ellmore</t>
    <phoneticPr fontId="12"/>
  </si>
  <si>
    <t>SECOND WIND</t>
    <phoneticPr fontId="12"/>
  </si>
  <si>
    <t>Jeanneau 39I</t>
    <phoneticPr fontId="12"/>
  </si>
  <si>
    <t>Joe Howell</t>
    <phoneticPr fontId="12"/>
  </si>
  <si>
    <t>SPIRIT</t>
    <phoneticPr fontId="12"/>
  </si>
  <si>
    <t xml:space="preserve">             WNBY Competitive Class Calculation</t>
    <phoneticPr fontId="12" type="noConversion"/>
  </si>
  <si>
    <t>USA 309</t>
    <phoneticPr fontId="12"/>
  </si>
  <si>
    <t>VELOCITY</t>
    <phoneticPr fontId="12"/>
  </si>
  <si>
    <t>Catalina 445</t>
    <phoneticPr fontId="12"/>
  </si>
  <si>
    <t>John Schafer</t>
    <phoneticPr fontId="12"/>
  </si>
  <si>
    <t>VITA BREVIS</t>
    <phoneticPr fontId="12"/>
  </si>
  <si>
    <t>NS</t>
    <phoneticPr fontId="12"/>
  </si>
  <si>
    <t>SA/D</t>
    <phoneticPr fontId="12"/>
  </si>
  <si>
    <t>DELIRIUM</t>
  </si>
  <si>
    <t>ADAGIO</t>
  </si>
  <si>
    <t>NC</t>
  </si>
  <si>
    <t>Non-Spin C Start Time</t>
    <phoneticPr fontId="12"/>
  </si>
  <si>
    <t>Non-Spin R Start Time</t>
    <phoneticPr fontId="12"/>
  </si>
  <si>
    <t>NR</t>
    <phoneticPr fontId="12"/>
  </si>
  <si>
    <t>NC</t>
    <phoneticPr fontId="12"/>
  </si>
  <si>
    <t>Spinnaker Start Time</t>
    <phoneticPr fontId="12"/>
  </si>
  <si>
    <t>S</t>
    <phoneticPr fontId="12"/>
  </si>
  <si>
    <t>Non-Spinnaker C Start Time</t>
    <phoneticPr fontId="12"/>
  </si>
  <si>
    <t>Seidelman 30T</t>
    <phoneticPr fontId="12"/>
  </si>
  <si>
    <t>Chris Rerro</t>
    <phoneticPr fontId="12"/>
  </si>
  <si>
    <t>Bev Wright</t>
    <phoneticPr fontId="12"/>
  </si>
  <si>
    <t xml:space="preserve">WILD GOOSE </t>
    <phoneticPr fontId="12"/>
  </si>
  <si>
    <t>Niagara 35</t>
    <phoneticPr fontId="12"/>
  </si>
  <si>
    <t>Jim Gander</t>
    <phoneticPr fontId="12"/>
  </si>
  <si>
    <t>NS/CR</t>
    <phoneticPr fontId="12"/>
  </si>
  <si>
    <t>S/CR</t>
    <phoneticPr fontId="12"/>
  </si>
  <si>
    <t>NAME</t>
  </si>
  <si>
    <t>TYPE</t>
  </si>
  <si>
    <t>NUMBER</t>
  </si>
  <si>
    <t>RATE</t>
  </si>
  <si>
    <t>TCF</t>
  </si>
  <si>
    <t>CANTATA</t>
  </si>
  <si>
    <t>JUNKANOO</t>
  </si>
  <si>
    <t>Dehler 34</t>
  </si>
  <si>
    <t>Non-Spinnaker Cruiser Boats:</t>
    <phoneticPr fontId="12" type="noConversion"/>
  </si>
  <si>
    <t>Non-Spinnaker Racer Boats:</t>
    <phoneticPr fontId="12" type="noConversion"/>
  </si>
  <si>
    <t>C&amp;C 115</t>
  </si>
  <si>
    <t>DNS</t>
  </si>
  <si>
    <t>J/33</t>
  </si>
  <si>
    <t>Bold = Provisional Rating</t>
  </si>
  <si>
    <t>Non-Spinnaker C</t>
    <phoneticPr fontId="12" type="noConversion"/>
  </si>
  <si>
    <t>Non-Spinnaker R</t>
    <phoneticPr fontId="12" type="noConversion"/>
  </si>
  <si>
    <t>USA 679</t>
  </si>
  <si>
    <t>J/120</t>
  </si>
  <si>
    <t>LADY GREY</t>
  </si>
  <si>
    <t>J/110</t>
  </si>
  <si>
    <t>WHOOSH</t>
  </si>
  <si>
    <t>Bev Wright</t>
  </si>
  <si>
    <t>Spinnaker Start Time</t>
  </si>
  <si>
    <t>S</t>
  </si>
  <si>
    <t>Committee Boat</t>
  </si>
  <si>
    <t>Series 2 Race 4</t>
    <phoneticPr fontId="12"/>
  </si>
  <si>
    <t>RC</t>
  </si>
  <si>
    <t>START</t>
  </si>
  <si>
    <t>FINISH</t>
  </si>
  <si>
    <t>ELAPSED</t>
  </si>
  <si>
    <t>CORR.</t>
  </si>
  <si>
    <t>Jeff Jeglinski</t>
  </si>
  <si>
    <t>Points</t>
  </si>
  <si>
    <t>CLASS</t>
  </si>
  <si>
    <t>SHAZAM</t>
  </si>
  <si>
    <t>J/130</t>
  </si>
  <si>
    <t>TIME</t>
  </si>
  <si>
    <t>Race</t>
  </si>
  <si>
    <t>Year End</t>
  </si>
  <si>
    <t>Keith Mayes</t>
  </si>
  <si>
    <t>Beneteau 36.7</t>
  </si>
  <si>
    <t>S:  D Short</t>
    <phoneticPr fontId="12" type="noConversion"/>
  </si>
  <si>
    <t>CAROLINA BLUE</t>
  </si>
  <si>
    <t>AVALON</t>
  </si>
  <si>
    <t>Soverel 39</t>
  </si>
  <si>
    <t>KAYA</t>
  </si>
  <si>
    <t>Jeanneau 36</t>
  </si>
  <si>
    <t>John Uelmen</t>
  </si>
  <si>
    <t>MIRABELLE</t>
  </si>
  <si>
    <t>HIGH</t>
  </si>
  <si>
    <t>PLACE</t>
  </si>
  <si>
    <t>POINTS</t>
  </si>
  <si>
    <t>Catalina 320</t>
  </si>
  <si>
    <t>CHAOTIC FLUX</t>
  </si>
  <si>
    <t>J/30</t>
  </si>
  <si>
    <t>J/32</t>
  </si>
  <si>
    <t>UNCLOUDY DAY</t>
  </si>
  <si>
    <t>TUANIS</t>
  </si>
  <si>
    <t>Pearson 30</t>
  </si>
  <si>
    <t>P30</t>
  </si>
  <si>
    <t>ALLEGIANT</t>
    <phoneticPr fontId="12"/>
  </si>
  <si>
    <t>SPIRIT</t>
  </si>
  <si>
    <t>USA 309</t>
  </si>
  <si>
    <t>PUT-IN-BAY</t>
  </si>
  <si>
    <t>Bruce Trauben</t>
  </si>
  <si>
    <t>Bristol 29.9</t>
  </si>
  <si>
    <t>Rich Griner</t>
    <phoneticPr fontId="12"/>
  </si>
  <si>
    <t>AMARA</t>
  </si>
  <si>
    <t>Michel Jichlinski</t>
  </si>
  <si>
    <t>J/100</t>
  </si>
  <si>
    <t>J/42</t>
    <phoneticPr fontId="12"/>
  </si>
  <si>
    <t>AMARA</t>
    <phoneticPr fontId="12"/>
  </si>
  <si>
    <t>J/100</t>
    <phoneticPr fontId="12"/>
  </si>
  <si>
    <t>Michel Jichlinski</t>
    <phoneticPr fontId="12"/>
  </si>
  <si>
    <t>Jim Chen</t>
    <phoneticPr fontId="12"/>
  </si>
  <si>
    <t>ENDLESS JOURNEY</t>
    <phoneticPr fontId="12"/>
  </si>
  <si>
    <t>Catalina 42</t>
    <phoneticPr fontId="12"/>
  </si>
  <si>
    <t>GAIA</t>
    <phoneticPr fontId="12"/>
  </si>
  <si>
    <t>Dmitrii Kischukov</t>
  </si>
  <si>
    <t>RESILIENT</t>
  </si>
  <si>
    <t>Beneteau First 35s5</t>
  </si>
  <si>
    <t>Spinnaker</t>
    <phoneticPr fontId="12" type="noConversion"/>
  </si>
  <si>
    <t>Spinnaker Start Time</t>
    <phoneticPr fontId="12"/>
  </si>
  <si>
    <t>S</t>
    <phoneticPr fontId="12"/>
  </si>
  <si>
    <t>NR</t>
    <phoneticPr fontId="12"/>
  </si>
  <si>
    <t>NC</t>
    <phoneticPr fontId="12"/>
  </si>
  <si>
    <t>Hanse 415</t>
  </si>
  <si>
    <t>Peter Gill</t>
  </si>
  <si>
    <t>AURORA</t>
  </si>
  <si>
    <t>S2 7.9</t>
  </si>
  <si>
    <t>Dave Paroulek</t>
  </si>
  <si>
    <t>Non-Spinnaker R Start Time</t>
    <phoneticPr fontId="12"/>
  </si>
  <si>
    <t>NR</t>
  </si>
  <si>
    <t>Ticon 30</t>
  </si>
  <si>
    <t>Tom Wiltshire</t>
  </si>
  <si>
    <t>Jim Murtland</t>
  </si>
  <si>
    <t>Race Date:</t>
  </si>
  <si>
    <t>Race:</t>
  </si>
  <si>
    <t>Course:</t>
  </si>
  <si>
    <t>Wind:</t>
  </si>
  <si>
    <t>SMOKE</t>
  </si>
  <si>
    <t>C&amp;C 27-3</t>
  </si>
  <si>
    <t>ENDEAVOR</t>
  </si>
  <si>
    <t>Pearson 37</t>
  </si>
  <si>
    <t>Steve Howard</t>
  </si>
  <si>
    <t>Joe Laun</t>
  </si>
  <si>
    <t>Committee Boat:</t>
  </si>
  <si>
    <t>Did Not Start (DNC):</t>
  </si>
  <si>
    <t>Total Boats:</t>
  </si>
  <si>
    <t>Will Battle</t>
  </si>
  <si>
    <t>LIBERTY PREVAILS</t>
  </si>
  <si>
    <t>Alerion Express 28</t>
  </si>
  <si>
    <t>SECOND WIND</t>
  </si>
  <si>
    <t>Joe Howell</t>
  </si>
  <si>
    <t>Jeanneau 39I</t>
  </si>
  <si>
    <t>RED SKY</t>
  </si>
  <si>
    <t>Doug Ellmore</t>
  </si>
  <si>
    <t>C&amp;C 24</t>
  </si>
  <si>
    <t>WINDS OF CHANGE</t>
  </si>
  <si>
    <t>Hunter 30-2</t>
  </si>
  <si>
    <t>Matt Smith</t>
    <phoneticPr fontId="12"/>
  </si>
  <si>
    <t>COYOTE</t>
  </si>
  <si>
    <t>GLISSADE</t>
  </si>
  <si>
    <t>Did Not Start</t>
  </si>
  <si>
    <t>Eunice Lin</t>
  </si>
  <si>
    <t>Sal Ambrosino</t>
  </si>
  <si>
    <t>Total Boats</t>
  </si>
  <si>
    <t>Albert Bossar</t>
  </si>
  <si>
    <t>Spinnaker Boats:</t>
    <phoneticPr fontId="12" type="noConversion"/>
  </si>
  <si>
    <t>Non-Spinnaker Start Time</t>
  </si>
  <si>
    <t>NS</t>
  </si>
  <si>
    <t>JUBILEE</t>
  </si>
  <si>
    <t>Did Not Start (DNC)</t>
  </si>
  <si>
    <t>DNC</t>
  </si>
  <si>
    <t>Race Committee</t>
  </si>
  <si>
    <t>Gerry Perez</t>
  </si>
  <si>
    <t>David McCullough</t>
  </si>
  <si>
    <t>SPOOK</t>
  </si>
  <si>
    <t>Beneteau First 29</t>
  </si>
  <si>
    <t>Rich Ordeman</t>
  </si>
  <si>
    <t>Did Not Start (DNS)</t>
  </si>
  <si>
    <t>USA 52324</t>
  </si>
  <si>
    <t>Alerion Express 28-2</t>
  </si>
  <si>
    <t>Hank Chalkley</t>
  </si>
  <si>
    <t>Jphn Driver</t>
    <phoneticPr fontId="12"/>
  </si>
  <si>
    <t>Kent Kunze</t>
  </si>
  <si>
    <t>Bryan Martin</t>
  </si>
  <si>
    <t>Bob Spann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</si>
</sst>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mmmm\ d\,\ yyyy"/>
    <numFmt numFmtId="170" formatCode="0.000"/>
  </numFmts>
  <fonts count="14">
    <font>
      <sz val="10"/>
      <name val="Arial"/>
    </font>
    <font>
      <sz val="10"/>
      <name val="Arial"/>
    </font>
    <font>
      <b/>
      <sz val="11"/>
      <color indexed="27"/>
      <name val="Arial"/>
      <family val="2"/>
    </font>
    <font>
      <b/>
      <sz val="10"/>
      <name val="Arial"/>
      <family val="2"/>
    </font>
    <font>
      <sz val="11"/>
      <name val="Arial"/>
    </font>
    <font>
      <sz val="11"/>
      <name val="Arial"/>
    </font>
    <font>
      <sz val="10"/>
      <name val="Arial"/>
    </font>
    <font>
      <sz val="11"/>
      <color indexed="26"/>
      <name val="Arial"/>
      <family val="2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  <font>
      <sz val="8"/>
      <name val="Verdana"/>
    </font>
    <font>
      <sz val="10"/>
      <color indexed="2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2"/>
      </left>
      <right/>
      <top style="thick">
        <color indexed="21"/>
      </top>
      <bottom style="thin">
        <color indexed="62"/>
      </bottom>
      <diagonal/>
    </border>
    <border>
      <left/>
      <right style="thick">
        <color indexed="21"/>
      </right>
      <top style="thick">
        <color indexed="21"/>
      </top>
      <bottom style="thin">
        <color indexed="62"/>
      </bottom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n">
        <color indexed="62"/>
      </left>
      <right style="thin">
        <color indexed="62"/>
      </right>
      <top style="thick">
        <color indexed="21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ck">
        <color indexed="21"/>
      </right>
      <top/>
      <bottom/>
      <diagonal/>
    </border>
    <border>
      <left style="thick">
        <color indexed="21"/>
      </left>
      <right/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ck">
        <color indexed="21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/>
      <bottom style="hair">
        <color indexed="62"/>
      </bottom>
      <diagonal/>
    </border>
    <border>
      <left style="thin">
        <color indexed="62"/>
      </left>
      <right style="thin">
        <color indexed="62"/>
      </right>
      <top/>
      <bottom style="hair">
        <color indexed="62"/>
      </bottom>
      <diagonal/>
    </border>
    <border>
      <left style="thin">
        <color indexed="62"/>
      </left>
      <right/>
      <top/>
      <bottom style="hair">
        <color indexed="62"/>
      </bottom>
      <diagonal/>
    </border>
    <border>
      <left style="thin">
        <color indexed="62"/>
      </left>
      <right style="thick">
        <color indexed="62"/>
      </right>
      <top/>
      <bottom style="hair">
        <color indexed="62"/>
      </bottom>
      <diagonal/>
    </border>
    <border>
      <left style="thick">
        <color indexed="62"/>
      </left>
      <right style="thin">
        <color indexed="62"/>
      </right>
      <top/>
      <bottom style="hair">
        <color indexed="62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18"/>
      </right>
      <top style="medium">
        <color indexed="62"/>
      </top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18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thin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/>
      <top style="medium">
        <color indexed="18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/>
      <right style="thin">
        <color indexed="62"/>
      </right>
      <top style="hair">
        <color indexed="62"/>
      </top>
      <bottom style="thick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thick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n">
        <color indexed="62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6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0" fillId="3" borderId="0" xfId="0" applyFill="1" applyBorder="1"/>
    <xf numFmtId="20" fontId="5" fillId="3" borderId="0" xfId="0" applyNumberFormat="1" applyFont="1" applyFill="1" applyBorder="1" applyAlignment="1">
      <alignment horizontal="center"/>
    </xf>
    <xf numFmtId="0" fontId="7" fillId="3" borderId="0" xfId="0" applyFont="1" applyFill="1"/>
    <xf numFmtId="20" fontId="7" fillId="3" borderId="0" xfId="0" applyNumberFormat="1" applyFont="1" applyFill="1" applyAlignment="1">
      <alignment horizontal="center"/>
    </xf>
    <xf numFmtId="46" fontId="7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 wrapText="1"/>
    </xf>
    <xf numFmtId="0" fontId="10" fillId="3" borderId="0" xfId="0" applyFont="1" applyFill="1" applyAlignment="1">
      <alignment horizontal="centerContinuous"/>
    </xf>
    <xf numFmtId="0" fontId="10" fillId="3" borderId="0" xfId="0" applyFont="1" applyFill="1"/>
    <xf numFmtId="0" fontId="4" fillId="3" borderId="26" xfId="0" applyFont="1" applyFill="1" applyBorder="1" applyAlignment="1">
      <alignment horizontal="left"/>
    </xf>
    <xf numFmtId="0" fontId="5" fillId="4" borderId="23" xfId="0" applyFont="1" applyFill="1" applyBorder="1" applyAlignment="1" applyProtection="1">
      <alignment horizontal="center"/>
      <protection locked="0"/>
    </xf>
    <xf numFmtId="21" fontId="5" fillId="3" borderId="23" xfId="0" applyNumberFormat="1" applyFont="1" applyFill="1" applyBorder="1" applyAlignment="1">
      <alignment horizontal="center"/>
    </xf>
    <xf numFmtId="21" fontId="5" fillId="3" borderId="23" xfId="0" applyNumberFormat="1" applyFont="1" applyFill="1" applyBorder="1"/>
    <xf numFmtId="0" fontId="0" fillId="3" borderId="23" xfId="0" applyFill="1" applyBorder="1"/>
    <xf numFmtId="0" fontId="0" fillId="3" borderId="25" xfId="0" applyFill="1" applyBorder="1"/>
    <xf numFmtId="0" fontId="0" fillId="4" borderId="0" xfId="0" applyFill="1"/>
    <xf numFmtId="0" fontId="6" fillId="0" borderId="0" xfId="0" applyFont="1" applyFill="1" applyAlignment="1">
      <alignment horizontal="left"/>
    </xf>
    <xf numFmtId="21" fontId="5" fillId="4" borderId="23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6" fontId="5" fillId="4" borderId="9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4" fillId="3" borderId="0" xfId="0" applyFont="1" applyFill="1" applyBorder="1" applyAlignment="1">
      <alignment horizontal="left"/>
    </xf>
    <xf numFmtId="21" fontId="5" fillId="3" borderId="0" xfId="0" applyNumberFormat="1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NumberFormat="1" applyFont="1" applyFill="1" applyBorder="1" applyAlignment="1"/>
    <xf numFmtId="0" fontId="0" fillId="3" borderId="0" xfId="0" applyFill="1" applyBorder="1" applyAlignment="1">
      <alignment horizontal="left"/>
    </xf>
    <xf numFmtId="0" fontId="0" fillId="3" borderId="0" xfId="0" applyFill="1" applyAlignment="1"/>
    <xf numFmtId="46" fontId="5" fillId="4" borderId="8" xfId="0" applyNumberFormat="1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 applyAlignment="1" applyProtection="1">
      <alignment horizontal="center"/>
      <protection locked="0"/>
    </xf>
    <xf numFmtId="21" fontId="5" fillId="3" borderId="0" xfId="0" applyNumberFormat="1" applyFont="1" applyFill="1" applyBorder="1" applyAlignment="1" applyProtection="1">
      <alignment horizontal="center"/>
      <protection locked="0"/>
    </xf>
    <xf numFmtId="2" fontId="4" fillId="3" borderId="0" xfId="0" applyNumberFormat="1" applyFont="1" applyFill="1"/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3" borderId="18" xfId="0" applyFill="1" applyBorder="1"/>
    <xf numFmtId="0" fontId="5" fillId="3" borderId="23" xfId="0" applyFont="1" applyFill="1" applyBorder="1" applyAlignment="1" applyProtection="1">
      <alignment horizontal="center"/>
      <protection locked="0"/>
    </xf>
    <xf numFmtId="21" fontId="5" fillId="3" borderId="23" xfId="0" applyNumberFormat="1" applyFont="1" applyFill="1" applyBorder="1" applyAlignment="1" applyProtection="1">
      <alignment horizontal="center"/>
      <protection locked="0"/>
    </xf>
    <xf numFmtId="21" fontId="5" fillId="3" borderId="23" xfId="0" applyNumberFormat="1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11" fillId="3" borderId="0" xfId="0" applyFont="1" applyFill="1"/>
    <xf numFmtId="0" fontId="4" fillId="3" borderId="7" xfId="0" applyFont="1" applyFill="1" applyBorder="1" applyAlignment="1">
      <alignment horizontal="center"/>
    </xf>
    <xf numFmtId="0" fontId="6" fillId="3" borderId="37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2" fontId="6" fillId="3" borderId="38" xfId="0" applyNumberFormat="1" applyFont="1" applyFill="1" applyBorder="1" applyAlignment="1">
      <alignment vertical="center"/>
    </xf>
    <xf numFmtId="2" fontId="6" fillId="3" borderId="21" xfId="0" applyNumberFormat="1" applyFont="1" applyFill="1" applyBorder="1" applyAlignment="1">
      <alignment vertical="center"/>
    </xf>
    <xf numFmtId="2" fontId="4" fillId="3" borderId="38" xfId="0" applyNumberFormat="1" applyFont="1" applyFill="1" applyBorder="1" applyAlignment="1">
      <alignment vertical="center"/>
    </xf>
    <xf numFmtId="2" fontId="4" fillId="3" borderId="21" xfId="0" applyNumberFormat="1" applyFont="1" applyFill="1" applyBorder="1" applyAlignment="1">
      <alignment vertical="center"/>
    </xf>
    <xf numFmtId="2" fontId="4" fillId="3" borderId="46" xfId="0" applyNumberFormat="1" applyFont="1" applyFill="1" applyBorder="1" applyAlignment="1">
      <alignment vertical="center"/>
    </xf>
    <xf numFmtId="2" fontId="4" fillId="3" borderId="47" xfId="0" applyNumberFormat="1" applyFont="1" applyFill="1" applyBorder="1" applyAlignment="1">
      <alignment vertical="center"/>
    </xf>
    <xf numFmtId="2" fontId="4" fillId="3" borderId="0" xfId="0" applyNumberFormat="1" applyFont="1" applyFill="1" applyAlignment="1">
      <alignment vertical="center"/>
    </xf>
    <xf numFmtId="0" fontId="6" fillId="3" borderId="4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10" fillId="3" borderId="0" xfId="0" applyFont="1" applyFill="1" applyBorder="1"/>
    <xf numFmtId="0" fontId="1" fillId="3" borderId="0" xfId="0" applyFont="1" applyFill="1"/>
    <xf numFmtId="0" fontId="6" fillId="3" borderId="0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left"/>
    </xf>
    <xf numFmtId="2" fontId="4" fillId="3" borderId="34" xfId="0" applyNumberFormat="1" applyFont="1" applyFill="1" applyBorder="1" applyAlignment="1">
      <alignment horizontal="left"/>
    </xf>
    <xf numFmtId="2" fontId="4" fillId="3" borderId="36" xfId="0" applyNumberFormat="1" applyFont="1" applyFill="1" applyBorder="1" applyAlignment="1">
      <alignment horizontal="left"/>
    </xf>
    <xf numFmtId="0" fontId="4" fillId="3" borderId="21" xfId="0" applyFont="1" applyFill="1" applyBorder="1" applyAlignment="1">
      <alignment horizontal="right"/>
    </xf>
    <xf numFmtId="2" fontId="4" fillId="3" borderId="36" xfId="0" applyNumberFormat="1" applyFont="1" applyFill="1" applyBorder="1" applyAlignment="1">
      <alignment horizontal="right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21" fontId="8" fillId="2" borderId="17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right" wrapText="1"/>
    </xf>
    <xf numFmtId="168" fontId="4" fillId="3" borderId="0" xfId="0" applyNumberFormat="1" applyFont="1" applyFill="1" applyBorder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11" fillId="3" borderId="0" xfId="0" applyFont="1" applyFill="1" applyBorder="1"/>
    <xf numFmtId="21" fontId="5" fillId="3" borderId="19" xfId="0" applyNumberFormat="1" applyFont="1" applyFill="1" applyBorder="1" applyAlignment="1">
      <alignment horizontal="center"/>
    </xf>
    <xf numFmtId="21" fontId="5" fillId="3" borderId="19" xfId="0" applyNumberFormat="1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>
      <alignment horizontal="left"/>
    </xf>
    <xf numFmtId="0" fontId="5" fillId="3" borderId="21" xfId="0" applyFont="1" applyFill="1" applyBorder="1" applyAlignment="1" applyProtection="1">
      <alignment horizontal="center"/>
      <protection locked="0"/>
    </xf>
    <xf numFmtId="21" fontId="5" fillId="3" borderId="21" xfId="0" applyNumberFormat="1" applyFont="1" applyFill="1" applyBorder="1" applyAlignment="1">
      <alignment horizontal="center"/>
    </xf>
    <xf numFmtId="21" fontId="5" fillId="3" borderId="21" xfId="0" applyNumberFormat="1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>
      <alignment vertical="center"/>
    </xf>
    <xf numFmtId="2" fontId="8" fillId="3" borderId="0" xfId="0" applyNumberFormat="1" applyFont="1" applyFill="1" applyBorder="1" applyAlignment="1">
      <alignment horizontal="center"/>
    </xf>
    <xf numFmtId="0" fontId="4" fillId="3" borderId="33" xfId="0" applyFont="1" applyFill="1" applyBorder="1"/>
    <xf numFmtId="0" fontId="4" fillId="3" borderId="1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/>
    </xf>
    <xf numFmtId="21" fontId="6" fillId="3" borderId="0" xfId="0" applyNumberFormat="1" applyFont="1" applyFill="1"/>
    <xf numFmtId="21" fontId="6" fillId="3" borderId="2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Continuous"/>
    </xf>
    <xf numFmtId="0" fontId="4" fillId="3" borderId="21" xfId="0" applyFont="1" applyFill="1" applyBorder="1" applyAlignment="1">
      <alignment horizontal="center"/>
    </xf>
    <xf numFmtId="0" fontId="6" fillId="3" borderId="39" xfId="0" applyFont="1" applyFill="1" applyBorder="1" applyAlignment="1">
      <alignment vertical="center"/>
    </xf>
    <xf numFmtId="0" fontId="0" fillId="3" borderId="39" xfId="0" applyFill="1" applyBorder="1"/>
    <xf numFmtId="21" fontId="4" fillId="3" borderId="21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1" fontId="8" fillId="2" borderId="14" xfId="0" applyNumberFormat="1" applyFont="1" applyFill="1" applyBorder="1" applyAlignment="1">
      <alignment horizontal="center"/>
    </xf>
    <xf numFmtId="21" fontId="4" fillId="3" borderId="23" xfId="0" applyNumberFormat="1" applyFont="1" applyFill="1" applyBorder="1" applyAlignment="1" applyProtection="1">
      <alignment horizontal="center"/>
      <protection locked="0"/>
    </xf>
    <xf numFmtId="21" fontId="5" fillId="3" borderId="20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0" fillId="3" borderId="24" xfId="0" applyFill="1" applyBorder="1"/>
    <xf numFmtId="0" fontId="4" fillId="3" borderId="7" xfId="0" applyFont="1" applyFill="1" applyBorder="1"/>
    <xf numFmtId="168" fontId="4" fillId="3" borderId="7" xfId="0" applyNumberFormat="1" applyFont="1" applyFill="1" applyBorder="1"/>
    <xf numFmtId="0" fontId="11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left" vertical="center"/>
    </xf>
    <xf numFmtId="0" fontId="11" fillId="3" borderId="35" xfId="0" applyFont="1" applyFill="1" applyBorder="1" applyAlignment="1">
      <alignment vertical="center"/>
    </xf>
    <xf numFmtId="170" fontId="11" fillId="3" borderId="21" xfId="0" applyNumberFormat="1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left" vertical="center"/>
    </xf>
    <xf numFmtId="0" fontId="11" fillId="3" borderId="43" xfId="0" applyFont="1" applyFill="1" applyBorder="1" applyAlignment="1">
      <alignment vertical="center"/>
    </xf>
    <xf numFmtId="170" fontId="11" fillId="3" borderId="44" xfId="0" applyNumberFormat="1" applyFont="1" applyFill="1" applyBorder="1" applyAlignment="1">
      <alignment horizontal="left" vertical="center"/>
    </xf>
    <xf numFmtId="0" fontId="11" fillId="3" borderId="45" xfId="0" applyFont="1" applyFill="1" applyBorder="1" applyAlignment="1">
      <alignment horizontal="left"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4" fillId="3" borderId="49" xfId="0" applyFont="1" applyFill="1" applyBorder="1" applyAlignment="1">
      <alignment horizontal="center" wrapText="1"/>
    </xf>
    <xf numFmtId="0" fontId="4" fillId="3" borderId="50" xfId="0" applyFont="1" applyFill="1" applyBorder="1" applyAlignment="1">
      <alignment horizontal="center" wrapText="1"/>
    </xf>
    <xf numFmtId="0" fontId="4" fillId="3" borderId="48" xfId="0" applyFont="1" applyFill="1" applyBorder="1" applyAlignment="1">
      <alignment horizontal="left" wrapText="1"/>
    </xf>
    <xf numFmtId="0" fontId="4" fillId="3" borderId="48" xfId="0" applyFont="1" applyFill="1" applyBorder="1" applyAlignment="1">
      <alignment horizontal="center" wrapText="1"/>
    </xf>
    <xf numFmtId="168" fontId="4" fillId="3" borderId="48" xfId="0" applyNumberFormat="1" applyFont="1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4" fillId="3" borderId="52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5" fillId="3" borderId="20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left"/>
    </xf>
    <xf numFmtId="21" fontId="4" fillId="3" borderId="21" xfId="0" applyNumberFormat="1" applyFont="1" applyFill="1" applyBorder="1" applyAlignment="1" applyProtection="1">
      <alignment horizontal="center"/>
      <protection locked="0"/>
    </xf>
    <xf numFmtId="2" fontId="4" fillId="3" borderId="7" xfId="0" applyNumberFormat="1" applyFont="1" applyFill="1" applyBorder="1" applyAlignment="1">
      <alignment horizontal="center"/>
    </xf>
    <xf numFmtId="2" fontId="4" fillId="3" borderId="48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2" fontId="11" fillId="3" borderId="7" xfId="0" applyNumberFormat="1" applyFont="1" applyFill="1" applyBorder="1" applyAlignment="1">
      <alignment horizontal="center" wrapText="1"/>
    </xf>
    <xf numFmtId="2" fontId="0" fillId="3" borderId="7" xfId="0" applyNumberForma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2" fontId="11" fillId="3" borderId="7" xfId="0" applyNumberFormat="1" applyFont="1" applyFill="1" applyBorder="1" applyAlignment="1">
      <alignment horizontal="center"/>
    </xf>
    <xf numFmtId="0" fontId="7" fillId="3" borderId="0" xfId="0" applyFont="1" applyFill="1" applyBorder="1"/>
    <xf numFmtId="21" fontId="4" fillId="3" borderId="20" xfId="0" applyNumberFormat="1" applyFont="1" applyFill="1" applyBorder="1" applyAlignment="1" applyProtection="1">
      <alignment horizontal="center"/>
      <protection locked="0"/>
    </xf>
    <xf numFmtId="170" fontId="11" fillId="3" borderId="19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9" fontId="5" fillId="3" borderId="0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vertical="center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55" name="AutoShape 1"/>
        <xdr:cNvSpPr>
          <a:spLocks noChangeArrowheads="1"/>
        </xdr:cNvSpPr>
      </xdr:nvSpPr>
      <xdr:spPr bwMode="auto">
        <a:xfrm>
          <a:off x="3111500" y="0"/>
          <a:ext cx="7747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56" name="AutoShape 2"/>
        <xdr:cNvSpPr>
          <a:spLocks noChangeArrowheads="1"/>
        </xdr:cNvSpPr>
      </xdr:nvSpPr>
      <xdr:spPr bwMode="auto">
        <a:xfrm>
          <a:off x="38862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>
          <a:off x="3886200" y="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58" name="AutoShape 4"/>
        <xdr:cNvSpPr>
          <a:spLocks noChangeArrowheads="1"/>
        </xdr:cNvSpPr>
      </xdr:nvSpPr>
      <xdr:spPr bwMode="auto">
        <a:xfrm>
          <a:off x="3886200" y="0"/>
          <a:ext cx="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101600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59" name="AutoShape 5"/>
        <xdr:cNvSpPr>
          <a:spLocks noChangeArrowheads="1"/>
        </xdr:cNvSpPr>
      </xdr:nvSpPr>
      <xdr:spPr bwMode="auto">
        <a:xfrm>
          <a:off x="3111500" y="0"/>
          <a:ext cx="774700" cy="0"/>
        </a:xfrm>
        <a:prstGeom prst="left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60" name="AutoShape 6"/>
        <xdr:cNvSpPr>
          <a:spLocks noChangeArrowheads="1"/>
        </xdr:cNvSpPr>
      </xdr:nvSpPr>
      <xdr:spPr bwMode="auto">
        <a:xfrm>
          <a:off x="3886200" y="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00">
            <a:alpha val="50195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101600</xdr:rowOff>
    </xdr:from>
    <xdr:to>
      <xdr:col>3</xdr:col>
      <xdr:colOff>469900</xdr:colOff>
      <xdr:row>7</xdr:row>
      <xdr:rowOff>139700</xdr:rowOff>
    </xdr:to>
    <xdr:pic>
      <xdr:nvPicPr>
        <xdr:cNvPr id="2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5300" y="317500"/>
          <a:ext cx="40767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901700</xdr:colOff>
      <xdr:row>1</xdr:row>
      <xdr:rowOff>63500</xdr:rowOff>
    </xdr:from>
    <xdr:to>
      <xdr:col>5</xdr:col>
      <xdr:colOff>203200</xdr:colOff>
      <xdr:row>8</xdr:row>
      <xdr:rowOff>0</xdr:rowOff>
    </xdr:to>
    <xdr:pic>
      <xdr:nvPicPr>
        <xdr:cNvPr id="6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30300" y="279400"/>
          <a:ext cx="4064000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12</xdr:row>
      <xdr:rowOff>0</xdr:rowOff>
    </xdr:from>
    <xdr:to>
      <xdr:col>3</xdr:col>
      <xdr:colOff>495300</xdr:colOff>
      <xdr:row>13</xdr:row>
      <xdr:rowOff>50800</xdr:rowOff>
    </xdr:to>
    <xdr:sp macro="" textlink="">
      <xdr:nvSpPr>
        <xdr:cNvPr id="6658" name="Rectangle 11"/>
        <xdr:cNvSpPr>
          <a:spLocks noChangeArrowheads="1"/>
        </xdr:cNvSpPr>
      </xdr:nvSpPr>
      <xdr:spPr bwMode="auto">
        <a:xfrm>
          <a:off x="4102100" y="21717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1308100</xdr:colOff>
      <xdr:row>12</xdr:row>
      <xdr:rowOff>0</xdr:rowOff>
    </xdr:from>
    <xdr:to>
      <xdr:col>8</xdr:col>
      <xdr:colOff>1308100</xdr:colOff>
      <xdr:row>13</xdr:row>
      <xdr:rowOff>50800</xdr:rowOff>
    </xdr:to>
    <xdr:sp macro="" textlink="">
      <xdr:nvSpPr>
        <xdr:cNvPr id="6659" name="Rectangle 12"/>
        <xdr:cNvSpPr>
          <a:spLocks noChangeArrowheads="1"/>
        </xdr:cNvSpPr>
      </xdr:nvSpPr>
      <xdr:spPr bwMode="auto">
        <a:xfrm>
          <a:off x="8572500" y="21717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12700</xdr:colOff>
      <xdr:row>12</xdr:row>
      <xdr:rowOff>0</xdr:rowOff>
    </xdr:from>
    <xdr:to>
      <xdr:col>4</xdr:col>
      <xdr:colOff>12700</xdr:colOff>
      <xdr:row>13</xdr:row>
      <xdr:rowOff>50800</xdr:rowOff>
    </xdr:to>
    <xdr:sp macro="" textlink="">
      <xdr:nvSpPr>
        <xdr:cNvPr id="6660" name="Rectangle 13"/>
        <xdr:cNvSpPr>
          <a:spLocks noChangeArrowheads="1"/>
        </xdr:cNvSpPr>
      </xdr:nvSpPr>
      <xdr:spPr bwMode="auto">
        <a:xfrm>
          <a:off x="4254500" y="21717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495300</xdr:colOff>
      <xdr:row>12</xdr:row>
      <xdr:rowOff>0</xdr:rowOff>
    </xdr:from>
    <xdr:to>
      <xdr:col>3</xdr:col>
      <xdr:colOff>495300</xdr:colOff>
      <xdr:row>13</xdr:row>
      <xdr:rowOff>50800</xdr:rowOff>
    </xdr:to>
    <xdr:sp macro="" textlink="">
      <xdr:nvSpPr>
        <xdr:cNvPr id="6661" name="Rectangle 14"/>
        <xdr:cNvSpPr>
          <a:spLocks noChangeArrowheads="1"/>
        </xdr:cNvSpPr>
      </xdr:nvSpPr>
      <xdr:spPr bwMode="auto">
        <a:xfrm>
          <a:off x="4102100" y="21717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584200</xdr:colOff>
      <xdr:row>12</xdr:row>
      <xdr:rowOff>0</xdr:rowOff>
    </xdr:from>
    <xdr:to>
      <xdr:col>6</xdr:col>
      <xdr:colOff>584200</xdr:colOff>
      <xdr:row>13</xdr:row>
      <xdr:rowOff>50800</xdr:rowOff>
    </xdr:to>
    <xdr:sp macro="" textlink="">
      <xdr:nvSpPr>
        <xdr:cNvPr id="6662" name="Rectangle 16"/>
        <xdr:cNvSpPr>
          <a:spLocks noChangeArrowheads="1"/>
        </xdr:cNvSpPr>
      </xdr:nvSpPr>
      <xdr:spPr bwMode="auto">
        <a:xfrm>
          <a:off x="6324600" y="21717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495300</xdr:colOff>
      <xdr:row>12</xdr:row>
      <xdr:rowOff>139700</xdr:rowOff>
    </xdr:from>
    <xdr:to>
      <xdr:col>3</xdr:col>
      <xdr:colOff>495300</xdr:colOff>
      <xdr:row>14</xdr:row>
      <xdr:rowOff>25400</xdr:rowOff>
    </xdr:to>
    <xdr:sp macro="" textlink="">
      <xdr:nvSpPr>
        <xdr:cNvPr id="6663" name="Rectangle -1023"/>
        <xdr:cNvSpPr>
          <a:spLocks noChangeArrowheads="1"/>
        </xdr:cNvSpPr>
      </xdr:nvSpPr>
      <xdr:spPr bwMode="auto">
        <a:xfrm>
          <a:off x="4102100" y="21463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101600</xdr:colOff>
      <xdr:row>33</xdr:row>
      <xdr:rowOff>25400</xdr:rowOff>
    </xdr:from>
    <xdr:to>
      <xdr:col>11</xdr:col>
      <xdr:colOff>127000</xdr:colOff>
      <xdr:row>39</xdr:row>
      <xdr:rowOff>25400</xdr:rowOff>
    </xdr:to>
    <xdr:pic>
      <xdr:nvPicPr>
        <xdr:cNvPr id="6664" name="Picture 1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92700" y="5397500"/>
          <a:ext cx="50800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AQ146"/>
  <sheetViews>
    <sheetView topLeftCell="A12" workbookViewId="0">
      <selection activeCell="D49" sqref="D49"/>
    </sheetView>
  </sheetViews>
  <sheetFormatPr baseColWidth="10" defaultColWidth="8.83203125" defaultRowHeight="12"/>
  <cols>
    <col min="1" max="1" width="19.83203125" customWidth="1"/>
    <col min="2" max="2" width="19.6640625" customWidth="1"/>
    <col min="3" max="3" width="11.5" customWidth="1"/>
    <col min="4" max="5" width="8.1640625" customWidth="1"/>
    <col min="6" max="6" width="7.6640625" customWidth="1"/>
    <col min="8" max="8" width="25.1640625" customWidth="1"/>
    <col min="9" max="9" width="12.6640625" customWidth="1"/>
    <col min="10" max="41" width="8.6640625" customWidth="1"/>
  </cols>
  <sheetData>
    <row r="1" spans="1:43" ht="13" hidden="1" thickBot="1"/>
    <row r="2" spans="1:43" ht="13" hidden="1" thickBot="1"/>
    <row r="3" spans="1:43" ht="13" hidden="1" thickBot="1"/>
    <row r="4" spans="1:43" ht="13" hidden="1" thickBot="1"/>
    <row r="5" spans="1:43" ht="13" hidden="1" thickBot="1"/>
    <row r="6" spans="1:43" ht="13" hidden="1" thickBot="1"/>
    <row r="7" spans="1:43" ht="13" hidden="1" thickBot="1"/>
    <row r="8" spans="1:43" ht="13" hidden="1" thickBot="1"/>
    <row r="9" spans="1:43" ht="13" hidden="1" thickBot="1"/>
    <row r="10" spans="1:43" ht="14" thickTop="1">
      <c r="A10" s="1" t="s">
        <v>4</v>
      </c>
      <c r="B10" s="2" t="s">
        <v>4</v>
      </c>
      <c r="C10" s="2" t="s">
        <v>6</v>
      </c>
      <c r="D10" s="2" t="s">
        <v>50</v>
      </c>
      <c r="E10" s="2" t="s">
        <v>32</v>
      </c>
      <c r="F10" s="2" t="s">
        <v>51</v>
      </c>
      <c r="G10" s="119" t="s">
        <v>7</v>
      </c>
      <c r="H10" s="3" t="s">
        <v>4</v>
      </c>
      <c r="J10" s="4"/>
      <c r="K10" s="4"/>
      <c r="L10" s="4"/>
      <c r="M10" s="4"/>
      <c r="N10" s="4"/>
      <c r="O10" s="4"/>
      <c r="P10" s="4"/>
      <c r="Q10" s="4"/>
      <c r="R10" s="4"/>
      <c r="S10" s="5"/>
      <c r="T10" s="5"/>
      <c r="U10" s="6"/>
      <c r="V10" s="6"/>
      <c r="W10" s="6"/>
      <c r="X10" s="6"/>
      <c r="Y10" s="6"/>
      <c r="Z10" s="6"/>
      <c r="AA10" s="6"/>
      <c r="AB10" s="6"/>
      <c r="AC10" s="4"/>
      <c r="AD10" s="4"/>
      <c r="AE10" s="4"/>
      <c r="AF10" s="4"/>
      <c r="AG10" s="4"/>
      <c r="AH10" s="4"/>
      <c r="AI10" s="4"/>
      <c r="AJ10" s="5"/>
      <c r="AK10" s="4"/>
      <c r="AL10" s="7"/>
      <c r="AM10" s="7"/>
      <c r="AN10" s="7"/>
      <c r="AO10" s="5"/>
      <c r="AQ10" s="5"/>
    </row>
    <row r="11" spans="1:43" ht="14" thickBot="1">
      <c r="A11" s="34" t="s">
        <v>52</v>
      </c>
      <c r="B11" s="34" t="s">
        <v>53</v>
      </c>
      <c r="C11" s="34" t="s">
        <v>54</v>
      </c>
      <c r="D11" s="34" t="s">
        <v>55</v>
      </c>
      <c r="E11" s="34" t="s">
        <v>33</v>
      </c>
      <c r="F11" s="34" t="s">
        <v>55</v>
      </c>
      <c r="G11" s="34" t="s">
        <v>56</v>
      </c>
      <c r="H11" s="35" t="s">
        <v>3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</row>
    <row r="12" spans="1:43" ht="14" thickTop="1">
      <c r="A12" s="151" t="s">
        <v>35</v>
      </c>
      <c r="B12" s="151" t="s">
        <v>138</v>
      </c>
      <c r="C12" s="150">
        <v>415</v>
      </c>
      <c r="D12" s="150">
        <v>105</v>
      </c>
      <c r="E12" s="150">
        <v>19.850000000000001</v>
      </c>
      <c r="F12" s="150">
        <v>105</v>
      </c>
      <c r="G12" s="152">
        <f t="shared" ref="G12:G22" si="0">550/(550+F12)</f>
        <v>0.83969465648854957</v>
      </c>
      <c r="H12" s="151" t="s">
        <v>139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Q12" s="5"/>
    </row>
    <row r="13" spans="1:43" s="32" customFormat="1" ht="15" customHeight="1">
      <c r="A13" s="147" t="s">
        <v>112</v>
      </c>
      <c r="B13" s="147" t="s">
        <v>122</v>
      </c>
      <c r="C13" s="148">
        <v>93556</v>
      </c>
      <c r="D13" s="148">
        <v>87</v>
      </c>
      <c r="E13" s="160">
        <v>18.07</v>
      </c>
      <c r="F13" s="148">
        <v>87</v>
      </c>
      <c r="G13" s="149">
        <f t="shared" si="0"/>
        <v>0.86342229199372056</v>
      </c>
      <c r="H13" s="147" t="s">
        <v>179</v>
      </c>
      <c r="I13"/>
    </row>
    <row r="14" spans="1:43" ht="15" customHeight="1">
      <c r="A14" s="130" t="s">
        <v>123</v>
      </c>
      <c r="B14" s="130" t="s">
        <v>124</v>
      </c>
      <c r="C14" s="62" t="s">
        <v>124</v>
      </c>
      <c r="D14" s="62">
        <v>111</v>
      </c>
      <c r="E14" s="159">
        <v>22.02</v>
      </c>
      <c r="F14" s="62">
        <v>105</v>
      </c>
      <c r="G14" s="131">
        <f t="shared" si="0"/>
        <v>0.83969465648854957</v>
      </c>
      <c r="H14" s="57" t="s">
        <v>125</v>
      </c>
    </row>
    <row r="15" spans="1:43" ht="15" customHeight="1">
      <c r="A15" s="130" t="s">
        <v>140</v>
      </c>
      <c r="B15" s="130" t="s">
        <v>141</v>
      </c>
      <c r="C15" s="62">
        <v>527</v>
      </c>
      <c r="D15" s="164">
        <v>174</v>
      </c>
      <c r="E15" s="165">
        <v>20.53</v>
      </c>
      <c r="F15" s="164">
        <v>174</v>
      </c>
      <c r="G15" s="131">
        <f t="shared" si="0"/>
        <v>0.75966850828729282</v>
      </c>
      <c r="H15" s="57" t="s">
        <v>142</v>
      </c>
    </row>
    <row r="16" spans="1:43" ht="15" customHeight="1">
      <c r="A16" s="58" t="s">
        <v>95</v>
      </c>
      <c r="B16" s="58" t="s">
        <v>96</v>
      </c>
      <c r="C16" s="85">
        <v>32939</v>
      </c>
      <c r="D16" s="85">
        <v>75</v>
      </c>
      <c r="E16" s="161">
        <v>22.17</v>
      </c>
      <c r="F16" s="85">
        <v>72</v>
      </c>
      <c r="G16" s="131">
        <f t="shared" si="0"/>
        <v>0.88424437299035374</v>
      </c>
      <c r="H16" s="58" t="s">
        <v>147</v>
      </c>
    </row>
    <row r="17" spans="1:8" ht="15" customHeight="1">
      <c r="A17" s="57" t="s">
        <v>57</v>
      </c>
      <c r="B17" s="57" t="s">
        <v>132</v>
      </c>
      <c r="C17" s="85">
        <v>110</v>
      </c>
      <c r="D17" s="85">
        <v>132</v>
      </c>
      <c r="E17" s="161">
        <v>17.559999999999999</v>
      </c>
      <c r="F17" s="85">
        <v>132</v>
      </c>
      <c r="G17" s="131">
        <f t="shared" si="0"/>
        <v>0.80645161290322576</v>
      </c>
      <c r="H17" s="58" t="s">
        <v>195</v>
      </c>
    </row>
    <row r="18" spans="1:8" ht="15" customHeight="1">
      <c r="A18" s="57" t="s">
        <v>94</v>
      </c>
      <c r="B18" s="57" t="s">
        <v>106</v>
      </c>
      <c r="C18" s="85">
        <v>476</v>
      </c>
      <c r="D18" s="85">
        <v>153</v>
      </c>
      <c r="E18" s="161">
        <v>19.46</v>
      </c>
      <c r="F18" s="85">
        <v>150</v>
      </c>
      <c r="G18" s="131">
        <f t="shared" si="0"/>
        <v>0.7857142857142857</v>
      </c>
      <c r="H18" s="58" t="s">
        <v>187</v>
      </c>
    </row>
    <row r="19" spans="1:8" ht="15" customHeight="1">
      <c r="A19" s="57" t="s">
        <v>105</v>
      </c>
      <c r="B19" s="57" t="s">
        <v>69</v>
      </c>
      <c r="C19" s="85">
        <v>51218</v>
      </c>
      <c r="D19" s="85">
        <v>54</v>
      </c>
      <c r="E19" s="161">
        <v>21.66</v>
      </c>
      <c r="F19" s="85">
        <v>48</v>
      </c>
      <c r="G19" s="131">
        <f t="shared" si="0"/>
        <v>0.91973244147157196</v>
      </c>
      <c r="H19" s="58" t="s">
        <v>126</v>
      </c>
    </row>
    <row r="20" spans="1:8" ht="15" customHeight="1">
      <c r="A20" s="57" t="s">
        <v>173</v>
      </c>
      <c r="B20" s="57" t="s">
        <v>62</v>
      </c>
      <c r="C20" s="85">
        <v>93497</v>
      </c>
      <c r="D20" s="85">
        <v>66</v>
      </c>
      <c r="E20" s="161">
        <v>24.19</v>
      </c>
      <c r="F20" s="85">
        <v>63</v>
      </c>
      <c r="G20" s="131">
        <f t="shared" si="0"/>
        <v>0.89722675367047311</v>
      </c>
      <c r="H20" s="58" t="s">
        <v>118</v>
      </c>
    </row>
    <row r="21" spans="1:8" ht="15" customHeight="1">
      <c r="A21" s="57" t="s">
        <v>34</v>
      </c>
      <c r="B21" s="57" t="s">
        <v>64</v>
      </c>
      <c r="C21" s="145">
        <v>22</v>
      </c>
      <c r="D21" s="85">
        <v>87</v>
      </c>
      <c r="E21" s="163">
        <v>22.31</v>
      </c>
      <c r="F21" s="146">
        <v>84</v>
      </c>
      <c r="G21" s="131">
        <f t="shared" si="0"/>
        <v>0.86750788643533128</v>
      </c>
      <c r="H21" s="58" t="s">
        <v>188</v>
      </c>
    </row>
    <row r="22" spans="1:8" ht="15" customHeight="1">
      <c r="A22" s="57" t="s">
        <v>154</v>
      </c>
      <c r="B22" s="57" t="s">
        <v>155</v>
      </c>
      <c r="C22" s="62">
        <v>32508</v>
      </c>
      <c r="D22" s="62">
        <v>117</v>
      </c>
      <c r="E22" s="159">
        <v>19.079999999999998</v>
      </c>
      <c r="F22" s="62">
        <v>117</v>
      </c>
      <c r="G22" s="131">
        <f t="shared" si="0"/>
        <v>0.82458770614692656</v>
      </c>
      <c r="H22" s="58" t="s">
        <v>156</v>
      </c>
    </row>
    <row r="23" spans="1:8" ht="15" customHeight="1">
      <c r="A23" s="57" t="s">
        <v>127</v>
      </c>
      <c r="B23" s="57" t="s">
        <v>128</v>
      </c>
      <c r="C23" s="62">
        <v>400</v>
      </c>
      <c r="D23" s="62">
        <v>117</v>
      </c>
      <c r="E23" s="159">
        <v>17.09</v>
      </c>
      <c r="F23" s="62">
        <v>117</v>
      </c>
      <c r="G23" s="131">
        <f>550/(550+D23)</f>
        <v>0.82458770614692656</v>
      </c>
      <c r="H23" s="58" t="s">
        <v>177</v>
      </c>
    </row>
    <row r="24" spans="1:8" ht="15" customHeight="1">
      <c r="A24" s="57" t="s">
        <v>129</v>
      </c>
      <c r="B24" s="57" t="s">
        <v>8</v>
      </c>
      <c r="C24" s="62">
        <v>346</v>
      </c>
      <c r="D24" s="62">
        <v>153</v>
      </c>
      <c r="E24" s="159">
        <v>16.350000000000001</v>
      </c>
      <c r="F24" s="62">
        <v>153</v>
      </c>
      <c r="G24" s="131">
        <f>550/(550+D24)</f>
        <v>0.78236130867709819</v>
      </c>
      <c r="H24" s="58" t="s">
        <v>9</v>
      </c>
    </row>
    <row r="25" spans="1:8" ht="15" customHeight="1">
      <c r="A25" s="57" t="s">
        <v>174</v>
      </c>
      <c r="B25" s="57" t="s">
        <v>107</v>
      </c>
      <c r="C25" s="85">
        <v>93040</v>
      </c>
      <c r="D25" s="85">
        <v>144</v>
      </c>
      <c r="E25" s="161">
        <v>17.920000000000002</v>
      </c>
      <c r="F25" s="85">
        <v>141</v>
      </c>
      <c r="G25" s="131">
        <f t="shared" ref="G25:G31" si="1">550/(550+F25)</f>
        <v>0.79594790159189577</v>
      </c>
      <c r="H25" s="58" t="s">
        <v>197</v>
      </c>
    </row>
    <row r="26" spans="1:8" ht="15" customHeight="1">
      <c r="A26" s="57" t="s">
        <v>10</v>
      </c>
      <c r="B26" s="57" t="s">
        <v>11</v>
      </c>
      <c r="C26" s="85">
        <v>61017</v>
      </c>
      <c r="D26" s="85">
        <v>-18</v>
      </c>
      <c r="E26" s="161">
        <v>33.46</v>
      </c>
      <c r="F26" s="85">
        <v>-30</v>
      </c>
      <c r="G26" s="131">
        <f t="shared" si="1"/>
        <v>1.0576923076923077</v>
      </c>
      <c r="H26" s="58" t="s">
        <v>12</v>
      </c>
    </row>
    <row r="27" spans="1:8" ht="15" customHeight="1">
      <c r="A27" s="57" t="s">
        <v>183</v>
      </c>
      <c r="B27" s="57" t="s">
        <v>92</v>
      </c>
      <c r="C27" s="85" t="s">
        <v>193</v>
      </c>
      <c r="D27" s="85">
        <v>78</v>
      </c>
      <c r="E27" s="161">
        <v>19.22</v>
      </c>
      <c r="F27" s="85">
        <v>78</v>
      </c>
      <c r="G27" s="131">
        <f t="shared" si="1"/>
        <v>0.87579617834394907</v>
      </c>
      <c r="H27" s="58" t="s">
        <v>91</v>
      </c>
    </row>
    <row r="28" spans="1:8" ht="15" customHeight="1">
      <c r="A28" s="57" t="s">
        <v>58</v>
      </c>
      <c r="B28" s="57" t="s">
        <v>59</v>
      </c>
      <c r="C28" s="85">
        <v>12041</v>
      </c>
      <c r="D28" s="128">
        <v>138</v>
      </c>
      <c r="E28" s="162">
        <v>18.5</v>
      </c>
      <c r="F28" s="128">
        <v>138</v>
      </c>
      <c r="G28" s="131">
        <f t="shared" si="1"/>
        <v>0.79941860465116277</v>
      </c>
      <c r="H28" s="58" t="s">
        <v>5</v>
      </c>
    </row>
    <row r="29" spans="1:8" ht="15" customHeight="1">
      <c r="A29" s="57" t="s">
        <v>97</v>
      </c>
      <c r="B29" s="57" t="s">
        <v>98</v>
      </c>
      <c r="C29" s="85">
        <v>52196</v>
      </c>
      <c r="D29" s="85">
        <v>144</v>
      </c>
      <c r="E29" s="161">
        <v>17.07</v>
      </c>
      <c r="F29" s="85">
        <v>141</v>
      </c>
      <c r="G29" s="131">
        <f t="shared" si="1"/>
        <v>0.79594790159189577</v>
      </c>
      <c r="H29" s="58" t="s">
        <v>99</v>
      </c>
    </row>
    <row r="30" spans="1:8" ht="15" customHeight="1">
      <c r="A30" s="57" t="s">
        <v>70</v>
      </c>
      <c r="B30" s="57" t="s">
        <v>71</v>
      </c>
      <c r="C30" s="85" t="s">
        <v>68</v>
      </c>
      <c r="D30" s="128">
        <v>105</v>
      </c>
      <c r="E30" s="162">
        <v>19.07</v>
      </c>
      <c r="F30" s="128">
        <v>96</v>
      </c>
      <c r="G30" s="131">
        <f t="shared" si="1"/>
        <v>0.85139318885448911</v>
      </c>
      <c r="H30" s="58" t="s">
        <v>157</v>
      </c>
    </row>
    <row r="31" spans="1:8" ht="15" customHeight="1">
      <c r="A31" s="57" t="s">
        <v>162</v>
      </c>
      <c r="B31" s="57" t="s">
        <v>163</v>
      </c>
      <c r="C31" s="85">
        <v>342</v>
      </c>
      <c r="D31" s="85">
        <v>180</v>
      </c>
      <c r="E31" s="161">
        <v>21.06</v>
      </c>
      <c r="F31" s="85">
        <v>180</v>
      </c>
      <c r="G31" s="131">
        <f t="shared" si="1"/>
        <v>0.75342465753424659</v>
      </c>
      <c r="H31" s="58" t="s">
        <v>176</v>
      </c>
    </row>
    <row r="32" spans="1:8" ht="15" customHeight="1">
      <c r="A32" s="57" t="s">
        <v>100</v>
      </c>
      <c r="B32" s="57" t="s">
        <v>104</v>
      </c>
      <c r="C32" s="85">
        <v>93413</v>
      </c>
      <c r="D32" s="85">
        <v>183</v>
      </c>
      <c r="E32" s="161">
        <v>16.59</v>
      </c>
      <c r="F32" s="85">
        <v>183</v>
      </c>
      <c r="G32" s="131">
        <f>550/(550+D32)</f>
        <v>0.75034106412005452</v>
      </c>
      <c r="H32" s="58" t="s">
        <v>198</v>
      </c>
    </row>
    <row r="33" spans="1:8" ht="15" customHeight="1">
      <c r="A33" s="57" t="s">
        <v>13</v>
      </c>
      <c r="B33" s="57" t="s">
        <v>14</v>
      </c>
      <c r="C33" s="85">
        <v>153</v>
      </c>
      <c r="D33" s="85">
        <v>228</v>
      </c>
      <c r="E33" s="161">
        <v>14.89</v>
      </c>
      <c r="F33" s="85">
        <v>228</v>
      </c>
      <c r="G33" s="131">
        <f>550/(550+D33)</f>
        <v>0.70694087403598971</v>
      </c>
      <c r="H33" s="58" t="s">
        <v>15</v>
      </c>
    </row>
    <row r="34" spans="1:8" ht="15" customHeight="1">
      <c r="A34" s="57" t="s">
        <v>16</v>
      </c>
      <c r="B34" s="57" t="s">
        <v>17</v>
      </c>
      <c r="C34" s="85"/>
      <c r="D34" s="128">
        <v>132</v>
      </c>
      <c r="E34" s="162">
        <v>18.059999999999999</v>
      </c>
      <c r="F34" s="128">
        <v>132</v>
      </c>
      <c r="G34" s="131">
        <f>550/(550+D34)</f>
        <v>0.80645161290322576</v>
      </c>
      <c r="H34" s="58" t="s">
        <v>18</v>
      </c>
    </row>
    <row r="35" spans="1:8" ht="15" customHeight="1">
      <c r="A35" s="57" t="s">
        <v>19</v>
      </c>
      <c r="B35" s="57" t="s">
        <v>20</v>
      </c>
      <c r="C35" s="85">
        <v>102</v>
      </c>
      <c r="D35" s="85">
        <v>234</v>
      </c>
      <c r="E35" s="161">
        <v>18.63</v>
      </c>
      <c r="F35" s="85">
        <v>237</v>
      </c>
      <c r="G35" s="131">
        <f>550/(550+D35)</f>
        <v>0.70153061224489799</v>
      </c>
      <c r="H35" s="58" t="s">
        <v>21</v>
      </c>
    </row>
    <row r="36" spans="1:8" ht="15" customHeight="1">
      <c r="A36" s="57" t="s">
        <v>131</v>
      </c>
      <c r="B36" s="57" t="s">
        <v>194</v>
      </c>
      <c r="C36" s="62">
        <v>192</v>
      </c>
      <c r="D36" s="62">
        <v>174</v>
      </c>
      <c r="E36" s="159">
        <v>21.06</v>
      </c>
      <c r="F36" s="62">
        <v>174</v>
      </c>
      <c r="G36" s="131">
        <f>550/(550+F36)</f>
        <v>0.75966850828729282</v>
      </c>
      <c r="H36" s="57" t="s">
        <v>199</v>
      </c>
    </row>
    <row r="37" spans="1:8" ht="15" customHeight="1">
      <c r="A37" s="57" t="s">
        <v>22</v>
      </c>
      <c r="B37" s="57" t="s">
        <v>23</v>
      </c>
      <c r="C37" s="62">
        <v>10</v>
      </c>
      <c r="D37" s="62">
        <v>156</v>
      </c>
      <c r="E37" s="159">
        <v>16.82</v>
      </c>
      <c r="F37" s="62">
        <v>156</v>
      </c>
      <c r="G37" s="131">
        <f>550/(550+D37)</f>
        <v>0.77903682719546741</v>
      </c>
      <c r="H37" s="57" t="s">
        <v>24</v>
      </c>
    </row>
    <row r="38" spans="1:8" ht="15" customHeight="1">
      <c r="A38" s="57" t="s">
        <v>86</v>
      </c>
      <c r="B38" s="57" t="s">
        <v>87</v>
      </c>
      <c r="C38" s="62">
        <v>43984</v>
      </c>
      <c r="D38" s="164">
        <v>42</v>
      </c>
      <c r="E38" s="165"/>
      <c r="F38" s="164">
        <v>42</v>
      </c>
      <c r="G38" s="131">
        <f>550/(550+D38)</f>
        <v>0.92905405405405406</v>
      </c>
      <c r="H38" s="57" t="s">
        <v>196</v>
      </c>
    </row>
    <row r="39" spans="1:8" ht="15" customHeight="1">
      <c r="A39" s="57" t="s">
        <v>152</v>
      </c>
      <c r="B39" s="57" t="s">
        <v>153</v>
      </c>
      <c r="C39" s="85">
        <v>63233</v>
      </c>
      <c r="D39" s="128">
        <v>180</v>
      </c>
      <c r="E39" s="162">
        <v>19.18</v>
      </c>
      <c r="F39" s="128">
        <v>180</v>
      </c>
      <c r="G39" s="131">
        <f>550/(550+F39)</f>
        <v>0.75342465753424659</v>
      </c>
      <c r="H39" s="58" t="s">
        <v>83</v>
      </c>
    </row>
    <row r="40" spans="1:8" ht="15" customHeight="1">
      <c r="A40" s="57" t="s">
        <v>25</v>
      </c>
      <c r="B40" s="57" t="s">
        <v>145</v>
      </c>
      <c r="C40" s="85" t="s">
        <v>27</v>
      </c>
      <c r="D40" s="85">
        <v>189</v>
      </c>
      <c r="E40" s="161">
        <v>15.5</v>
      </c>
      <c r="F40" s="85">
        <v>189</v>
      </c>
      <c r="G40" s="131">
        <v>0.75034106412005452</v>
      </c>
      <c r="H40" s="58" t="s">
        <v>146</v>
      </c>
    </row>
    <row r="41" spans="1:8" ht="15" customHeight="1">
      <c r="A41" s="57" t="s">
        <v>189</v>
      </c>
      <c r="B41" s="57" t="s">
        <v>190</v>
      </c>
      <c r="C41" s="85">
        <v>63306</v>
      </c>
      <c r="D41" s="85">
        <v>168</v>
      </c>
      <c r="E41" s="161">
        <v>16.91</v>
      </c>
      <c r="F41" s="85">
        <v>168</v>
      </c>
      <c r="G41" s="131">
        <f>550/(550+D41)</f>
        <v>0.76601671309192199</v>
      </c>
      <c r="H41" s="58" t="s">
        <v>191</v>
      </c>
    </row>
    <row r="42" spans="1:8" ht="15" customHeight="1">
      <c r="A42" s="57" t="s">
        <v>109</v>
      </c>
      <c r="B42" s="57" t="s">
        <v>110</v>
      </c>
      <c r="C42" s="85" t="s">
        <v>111</v>
      </c>
      <c r="D42" s="128">
        <v>174</v>
      </c>
      <c r="E42" s="162">
        <v>17.41</v>
      </c>
      <c r="F42" s="128">
        <v>174</v>
      </c>
      <c r="G42" s="131">
        <f>550/(550+D42)</f>
        <v>0.75966850828729282</v>
      </c>
      <c r="H42" s="58" t="s">
        <v>130</v>
      </c>
    </row>
    <row r="43" spans="1:8" ht="15" customHeight="1">
      <c r="A43" s="57" t="s">
        <v>108</v>
      </c>
      <c r="B43" s="57" t="s">
        <v>106</v>
      </c>
      <c r="C43" s="85">
        <v>40585</v>
      </c>
      <c r="D43" s="85">
        <v>147</v>
      </c>
      <c r="E43" s="161">
        <v>19.46</v>
      </c>
      <c r="F43" s="85">
        <v>144</v>
      </c>
      <c r="G43" s="131">
        <f t="shared" ref="G43:G48" si="2">550/(550+F43)</f>
        <v>0.79250720461095103</v>
      </c>
      <c r="H43" s="58" t="s">
        <v>161</v>
      </c>
    </row>
    <row r="44" spans="1:8" ht="15" customHeight="1">
      <c r="A44" s="57" t="s">
        <v>28</v>
      </c>
      <c r="B44" s="57" t="s">
        <v>29</v>
      </c>
      <c r="C44" s="85">
        <v>54</v>
      </c>
      <c r="D44" s="128">
        <v>132</v>
      </c>
      <c r="E44" s="162">
        <v>16.690000000000001</v>
      </c>
      <c r="F44" s="128">
        <v>132</v>
      </c>
      <c r="G44" s="131">
        <f t="shared" si="2"/>
        <v>0.80645161290322576</v>
      </c>
      <c r="H44" s="58" t="s">
        <v>30</v>
      </c>
    </row>
    <row r="45" spans="1:8" ht="15" customHeight="1">
      <c r="A45" s="57" t="s">
        <v>31</v>
      </c>
      <c r="B45" s="57" t="s">
        <v>44</v>
      </c>
      <c r="C45" s="85">
        <v>64</v>
      </c>
      <c r="D45" s="128">
        <v>201</v>
      </c>
      <c r="E45" s="162">
        <v>16.16</v>
      </c>
      <c r="F45" s="128">
        <v>201</v>
      </c>
      <c r="G45" s="131">
        <f t="shared" si="2"/>
        <v>0.73235685752330226</v>
      </c>
      <c r="H45" s="58" t="s">
        <v>45</v>
      </c>
    </row>
    <row r="46" spans="1:8" ht="15" customHeight="1">
      <c r="A46" s="57" t="s">
        <v>72</v>
      </c>
      <c r="B46" s="57" t="s">
        <v>104</v>
      </c>
      <c r="C46" s="85">
        <v>15</v>
      </c>
      <c r="D46" s="85">
        <v>180</v>
      </c>
      <c r="E46" s="161">
        <v>16.59</v>
      </c>
      <c r="F46" s="85">
        <v>180</v>
      </c>
      <c r="G46" s="131">
        <f t="shared" si="2"/>
        <v>0.75342465753424659</v>
      </c>
      <c r="H46" s="58" t="s">
        <v>46</v>
      </c>
    </row>
    <row r="47" spans="1:8" ht="15" customHeight="1">
      <c r="A47" s="57" t="s">
        <v>47</v>
      </c>
      <c r="B47" s="57" t="s">
        <v>48</v>
      </c>
      <c r="C47" s="85">
        <v>26</v>
      </c>
      <c r="D47" s="128">
        <v>153</v>
      </c>
      <c r="E47" s="162">
        <v>16.53</v>
      </c>
      <c r="F47" s="128">
        <v>153</v>
      </c>
      <c r="G47" s="131">
        <f t="shared" si="2"/>
        <v>0.78236130867709819</v>
      </c>
      <c r="H47" s="58" t="s">
        <v>49</v>
      </c>
    </row>
    <row r="48" spans="1:8" ht="15" customHeight="1">
      <c r="A48" s="57" t="s">
        <v>170</v>
      </c>
      <c r="B48" s="57" t="s">
        <v>171</v>
      </c>
      <c r="C48" s="85">
        <v>30</v>
      </c>
      <c r="D48" s="128">
        <v>180</v>
      </c>
      <c r="E48" s="162">
        <v>14.5</v>
      </c>
      <c r="F48" s="128">
        <v>180</v>
      </c>
      <c r="G48" s="131">
        <f t="shared" si="2"/>
        <v>0.75342465753424659</v>
      </c>
      <c r="H48" s="58" t="s">
        <v>172</v>
      </c>
    </row>
    <row r="49" spans="1:8" ht="15" customHeight="1">
      <c r="A49" s="38"/>
      <c r="B49" s="38"/>
      <c r="C49" s="98"/>
      <c r="D49" s="98"/>
      <c r="E49" s="98"/>
      <c r="F49" s="98"/>
      <c r="G49" s="100"/>
      <c r="H49" s="101"/>
    </row>
    <row r="50" spans="1:8" ht="15" customHeight="1">
      <c r="A50" s="46"/>
      <c r="B50" s="105" t="s">
        <v>65</v>
      </c>
      <c r="C50" s="102"/>
      <c r="D50" s="102"/>
      <c r="E50" s="102"/>
      <c r="F50" s="102"/>
      <c r="G50" s="100"/>
      <c r="H50" s="46"/>
    </row>
    <row r="51" spans="1:8" ht="15" customHeight="1">
      <c r="A51" s="38"/>
      <c r="B51" s="38"/>
      <c r="C51" s="98"/>
      <c r="D51" s="98"/>
      <c r="E51" s="98"/>
      <c r="F51" s="98"/>
      <c r="G51" s="100"/>
      <c r="H51" s="101"/>
    </row>
    <row r="52" spans="1:8" ht="15" customHeight="1">
      <c r="A52" s="38"/>
      <c r="B52" s="38"/>
      <c r="C52" s="98"/>
      <c r="D52" s="98"/>
      <c r="E52" s="98"/>
      <c r="F52" s="98"/>
      <c r="G52" s="100"/>
      <c r="H52" s="101"/>
    </row>
    <row r="53" spans="1:8" ht="15" customHeight="1">
      <c r="A53" s="38"/>
      <c r="B53" s="38"/>
      <c r="C53" s="98"/>
      <c r="D53" s="98"/>
      <c r="E53" s="98"/>
      <c r="F53" s="98"/>
      <c r="G53" s="100"/>
      <c r="H53" s="101"/>
    </row>
    <row r="54" spans="1:8" ht="15" customHeight="1">
      <c r="A54" s="38"/>
      <c r="B54" s="38"/>
      <c r="C54" s="98"/>
      <c r="D54" s="98"/>
      <c r="E54" s="98"/>
      <c r="F54" s="98"/>
      <c r="G54" s="100"/>
      <c r="H54" s="101"/>
    </row>
    <row r="55" spans="1:8" ht="15" customHeight="1">
      <c r="A55" s="38"/>
      <c r="B55" s="38"/>
      <c r="C55" s="98"/>
      <c r="D55" s="98"/>
      <c r="E55" s="98"/>
      <c r="F55" s="104"/>
      <c r="G55" s="100"/>
      <c r="H55" s="101"/>
    </row>
    <row r="56" spans="1:8" ht="16" customHeight="1">
      <c r="A56" s="38"/>
      <c r="B56" s="38"/>
      <c r="C56" s="98"/>
      <c r="D56" s="98"/>
      <c r="E56" s="98"/>
      <c r="F56" s="99"/>
      <c r="G56" s="100"/>
      <c r="H56" s="101"/>
    </row>
    <row r="57" spans="1:8" ht="13">
      <c r="A57" s="38"/>
      <c r="B57" s="38"/>
      <c r="C57" s="102"/>
      <c r="D57" s="102"/>
      <c r="E57" s="102"/>
      <c r="F57" s="103"/>
      <c r="G57" s="100"/>
      <c r="H57" s="101"/>
    </row>
    <row r="58" spans="1:8" ht="13">
      <c r="A58" s="38"/>
      <c r="B58" s="105"/>
      <c r="C58" s="102"/>
      <c r="D58" s="102"/>
      <c r="E58" s="102"/>
      <c r="F58" s="103"/>
      <c r="G58" s="100"/>
      <c r="H58" s="101"/>
    </row>
    <row r="59" spans="1:8" ht="13">
      <c r="A59" s="38"/>
      <c r="B59" s="38"/>
      <c r="C59" s="98"/>
      <c r="D59" s="98"/>
      <c r="E59" s="98"/>
      <c r="F59" s="104"/>
      <c r="G59" s="100"/>
      <c r="H59" s="101"/>
    </row>
    <row r="60" spans="1:8" ht="13">
      <c r="A60" s="38"/>
      <c r="B60" s="38"/>
      <c r="C60" s="98"/>
      <c r="D60" s="98"/>
      <c r="E60" s="98"/>
      <c r="F60" s="104"/>
      <c r="G60" s="100"/>
      <c r="H60" s="101"/>
    </row>
    <row r="61" spans="1:8" ht="13">
      <c r="A61" s="38"/>
      <c r="B61" s="38"/>
      <c r="C61" s="98"/>
      <c r="D61" s="98"/>
      <c r="E61" s="98"/>
      <c r="F61" s="104"/>
      <c r="G61" s="100"/>
      <c r="H61" s="101"/>
    </row>
    <row r="62" spans="1:8" ht="13">
      <c r="A62" s="38"/>
      <c r="B62" s="38"/>
      <c r="C62" s="98"/>
      <c r="D62" s="98"/>
      <c r="E62" s="98"/>
      <c r="F62" s="104"/>
      <c r="G62" s="100"/>
      <c r="H62" s="101"/>
    </row>
    <row r="63" spans="1:8" ht="13">
      <c r="A63" s="38"/>
      <c r="B63" s="38"/>
      <c r="C63" s="98"/>
      <c r="D63" s="98"/>
      <c r="E63" s="98"/>
      <c r="F63" s="104"/>
      <c r="G63" s="100"/>
      <c r="H63" s="101"/>
    </row>
    <row r="64" spans="1:8" ht="13">
      <c r="A64" s="38"/>
      <c r="B64" s="38"/>
      <c r="C64" s="98"/>
      <c r="D64" s="98"/>
      <c r="E64" s="98"/>
      <c r="F64" s="104"/>
      <c r="G64" s="100"/>
      <c r="H64" s="101"/>
    </row>
    <row r="65" spans="1:8">
      <c r="A65" s="9"/>
      <c r="B65" s="9"/>
      <c r="C65" s="9"/>
      <c r="D65" s="9"/>
      <c r="E65" s="9"/>
      <c r="F65" s="9"/>
      <c r="G65" s="9"/>
      <c r="H65" s="9"/>
    </row>
    <row r="66" spans="1:8">
      <c r="A66" s="9"/>
      <c r="B66" s="9"/>
      <c r="C66" s="9"/>
      <c r="D66" s="9"/>
      <c r="E66" s="9"/>
      <c r="F66" s="9"/>
      <c r="G66" s="9"/>
      <c r="H66" s="9"/>
    </row>
    <row r="67" spans="1:8" ht="13">
      <c r="A67" s="9"/>
      <c r="B67" s="61"/>
      <c r="C67" s="9"/>
      <c r="D67" s="9"/>
      <c r="E67" s="9"/>
      <c r="F67" s="9"/>
      <c r="G67" s="9"/>
      <c r="H67" s="9"/>
    </row>
    <row r="68" spans="1:8">
      <c r="A68" s="9"/>
      <c r="B68" s="9"/>
      <c r="C68" s="9"/>
      <c r="D68" s="9"/>
      <c r="E68" s="9"/>
      <c r="F68" s="9"/>
      <c r="G68" s="9"/>
      <c r="H68" s="9"/>
    </row>
    <row r="69" spans="1:8">
      <c r="A69" s="9"/>
      <c r="B69" s="9"/>
      <c r="C69" s="9"/>
      <c r="D69" s="9"/>
      <c r="E69" s="9"/>
      <c r="F69" s="9"/>
      <c r="G69" s="9"/>
      <c r="H69" s="9"/>
    </row>
    <row r="70" spans="1:8">
      <c r="A70" s="9"/>
      <c r="B70" s="9"/>
      <c r="C70" s="9"/>
      <c r="D70" s="9"/>
      <c r="E70" s="9"/>
      <c r="F70" s="9"/>
      <c r="G70" s="9"/>
      <c r="H70" s="9"/>
    </row>
    <row r="71" spans="1:8">
      <c r="A71" s="9"/>
      <c r="B71" s="9"/>
      <c r="C71" s="9"/>
      <c r="D71" s="9"/>
      <c r="E71" s="9"/>
      <c r="F71" s="9"/>
      <c r="G71" s="9"/>
      <c r="H71" s="9"/>
    </row>
    <row r="72" spans="1:8">
      <c r="A72" s="9"/>
      <c r="B72" s="9"/>
      <c r="C72" s="9"/>
      <c r="D72" s="9"/>
      <c r="E72" s="9"/>
      <c r="F72" s="9"/>
      <c r="G72" s="9"/>
      <c r="H72" s="9"/>
    </row>
    <row r="73" spans="1:8">
      <c r="A73" s="9"/>
      <c r="B73" s="9"/>
      <c r="C73" s="9"/>
      <c r="D73" s="9"/>
      <c r="E73" s="9"/>
      <c r="F73" s="9"/>
      <c r="G73" s="9"/>
      <c r="H73" s="9"/>
    </row>
    <row r="74" spans="1:8">
      <c r="A74" s="9"/>
      <c r="B74" s="9"/>
      <c r="C74" s="9"/>
      <c r="D74" s="9"/>
      <c r="E74" s="9"/>
      <c r="F74" s="9"/>
      <c r="G74" s="9"/>
      <c r="H74" s="9"/>
    </row>
    <row r="75" spans="1:8">
      <c r="A75" s="9"/>
      <c r="B75" s="9"/>
      <c r="C75" s="9"/>
      <c r="D75" s="9"/>
      <c r="E75" s="9"/>
      <c r="F75" s="9"/>
      <c r="G75" s="9"/>
      <c r="H75" s="9"/>
    </row>
    <row r="76" spans="1:8">
      <c r="A76" s="9"/>
      <c r="B76" s="9"/>
      <c r="C76" s="9"/>
      <c r="D76" s="9"/>
      <c r="E76" s="9"/>
      <c r="F76" s="9"/>
      <c r="G76" s="9"/>
      <c r="H76" s="9"/>
    </row>
    <row r="77" spans="1:8">
      <c r="A77" s="9"/>
      <c r="B77" s="9"/>
      <c r="C77" s="9"/>
      <c r="D77" s="9"/>
      <c r="E77" s="9"/>
      <c r="F77" s="9"/>
      <c r="G77" s="9"/>
      <c r="H77" s="9"/>
    </row>
    <row r="78" spans="1:8">
      <c r="A78" s="9"/>
      <c r="B78" s="9"/>
      <c r="C78" s="9"/>
      <c r="D78" s="9"/>
      <c r="E78" s="9"/>
      <c r="F78" s="9"/>
      <c r="G78" s="9"/>
      <c r="H78" s="9"/>
    </row>
    <row r="79" spans="1:8">
      <c r="A79" s="9"/>
      <c r="B79" s="9"/>
      <c r="C79" s="9"/>
      <c r="D79" s="9"/>
      <c r="E79" s="9"/>
      <c r="F79" s="9"/>
      <c r="G79" s="9"/>
      <c r="H79" s="9"/>
    </row>
    <row r="80" spans="1:8">
      <c r="A80" s="9"/>
      <c r="B80" s="9"/>
      <c r="C80" s="9"/>
      <c r="D80" s="9"/>
      <c r="E80" s="9"/>
      <c r="F80" s="9"/>
      <c r="G80" s="9"/>
      <c r="H80" s="9"/>
    </row>
    <row r="81" spans="1:8">
      <c r="A81" s="9"/>
      <c r="B81" s="9"/>
      <c r="C81" s="9"/>
      <c r="D81" s="9"/>
      <c r="E81" s="9"/>
      <c r="F81" s="9"/>
      <c r="G81" s="9"/>
      <c r="H81" s="9"/>
    </row>
    <row r="82" spans="1:8">
      <c r="A82" s="9"/>
      <c r="B82" s="9"/>
      <c r="C82" s="9"/>
      <c r="D82" s="9"/>
      <c r="E82" s="9"/>
      <c r="F82" s="9"/>
      <c r="G82" s="9"/>
      <c r="H82" s="9"/>
    </row>
    <row r="83" spans="1:8">
      <c r="A83" s="9"/>
      <c r="B83" s="9"/>
      <c r="C83" s="9"/>
      <c r="D83" s="9"/>
      <c r="E83" s="9"/>
      <c r="F83" s="9"/>
      <c r="G83" s="9"/>
      <c r="H83" s="9"/>
    </row>
    <row r="84" spans="1:8">
      <c r="A84" s="9"/>
      <c r="B84" s="9"/>
      <c r="C84" s="9"/>
      <c r="D84" s="9"/>
      <c r="E84" s="9"/>
      <c r="F84" s="9"/>
      <c r="G84" s="9"/>
      <c r="H84" s="9"/>
    </row>
    <row r="85" spans="1:8">
      <c r="A85" s="9"/>
      <c r="B85" s="9"/>
      <c r="C85" s="9"/>
      <c r="D85" s="9"/>
      <c r="E85" s="9"/>
      <c r="F85" s="9"/>
      <c r="G85" s="9"/>
      <c r="H85" s="9"/>
    </row>
    <row r="86" spans="1:8">
      <c r="A86" s="9"/>
      <c r="B86" s="9"/>
      <c r="C86" s="9"/>
      <c r="D86" s="9"/>
      <c r="E86" s="9"/>
      <c r="F86" s="9"/>
      <c r="G86" s="9"/>
      <c r="H86" s="9"/>
    </row>
    <row r="87" spans="1:8">
      <c r="A87" s="9"/>
      <c r="B87" s="9"/>
      <c r="C87" s="9"/>
      <c r="D87" s="9"/>
      <c r="E87" s="9"/>
      <c r="F87" s="9"/>
      <c r="G87" s="9"/>
      <c r="H87" s="9"/>
    </row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</sheetData>
  <sheetCalcPr fullCalcOnLoad="1"/>
  <phoneticPr fontId="12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6"/>
  <sheetViews>
    <sheetView workbookViewId="0">
      <selection activeCell="E2" sqref="E2:E7"/>
    </sheetView>
  </sheetViews>
  <sheetFormatPr baseColWidth="10" defaultColWidth="11.5" defaultRowHeight="12"/>
  <cols>
    <col min="1" max="14" width="5.6640625" customWidth="1"/>
  </cols>
  <sheetData>
    <row r="1" spans="1:14" ht="13">
      <c r="A1" s="40">
        <v>2</v>
      </c>
      <c r="B1" s="40">
        <v>3</v>
      </c>
      <c r="C1" s="40">
        <v>4</v>
      </c>
      <c r="D1" s="40">
        <v>5</v>
      </c>
      <c r="E1" s="40">
        <v>6</v>
      </c>
      <c r="F1" s="40">
        <v>7</v>
      </c>
      <c r="G1" s="40">
        <v>8</v>
      </c>
      <c r="H1" s="40">
        <v>9</v>
      </c>
      <c r="I1" s="40">
        <v>10</v>
      </c>
      <c r="J1" s="40">
        <v>11</v>
      </c>
      <c r="K1" s="40">
        <v>12</v>
      </c>
      <c r="L1" s="40">
        <v>13</v>
      </c>
      <c r="M1" s="40">
        <v>14</v>
      </c>
      <c r="N1" s="40">
        <v>15</v>
      </c>
    </row>
    <row r="2" spans="1:14" ht="13">
      <c r="A2" s="49">
        <v>3</v>
      </c>
      <c r="B2" s="49">
        <v>3</v>
      </c>
      <c r="C2" s="49">
        <v>3</v>
      </c>
      <c r="D2" s="49">
        <v>3</v>
      </c>
      <c r="E2" s="49">
        <v>3</v>
      </c>
      <c r="F2" s="49">
        <v>3</v>
      </c>
      <c r="G2" s="49">
        <v>3</v>
      </c>
      <c r="H2" s="49">
        <v>3</v>
      </c>
      <c r="I2" s="49">
        <v>3</v>
      </c>
      <c r="J2" s="49">
        <v>3</v>
      </c>
      <c r="K2" s="49">
        <v>3</v>
      </c>
      <c r="L2" s="49">
        <v>3</v>
      </c>
      <c r="M2" s="49">
        <v>3</v>
      </c>
      <c r="N2" s="49">
        <v>3</v>
      </c>
    </row>
    <row r="3" spans="1:14" ht="13">
      <c r="A3" s="49">
        <v>1.5</v>
      </c>
      <c r="B3" s="49">
        <v>2</v>
      </c>
      <c r="C3" s="49">
        <v>2.4700000000000002</v>
      </c>
      <c r="D3" s="49">
        <v>2.5499999999999998</v>
      </c>
      <c r="E3" s="49">
        <v>2.6</v>
      </c>
      <c r="F3" s="49">
        <v>2.63</v>
      </c>
      <c r="G3" s="49">
        <v>2.66</v>
      </c>
      <c r="H3" s="49">
        <v>2.68</v>
      </c>
      <c r="I3" s="49">
        <v>2.69</v>
      </c>
      <c r="J3" s="49">
        <v>2.7</v>
      </c>
      <c r="K3" s="49">
        <v>2.71</v>
      </c>
      <c r="L3" s="49">
        <v>2.71</v>
      </c>
      <c r="M3" s="49">
        <v>2.72</v>
      </c>
      <c r="N3" s="49">
        <v>2.72</v>
      </c>
    </row>
    <row r="4" spans="1:14" ht="13">
      <c r="A4" s="49"/>
      <c r="B4" s="49">
        <v>1.5</v>
      </c>
      <c r="C4" s="49">
        <v>1.93</v>
      </c>
      <c r="D4" s="49">
        <v>2</v>
      </c>
      <c r="E4" s="49">
        <v>2.2999999999999998</v>
      </c>
      <c r="F4" s="49">
        <v>2.36</v>
      </c>
      <c r="G4" s="49">
        <v>2.42</v>
      </c>
      <c r="H4" s="49">
        <v>2.4500000000000002</v>
      </c>
      <c r="I4" s="49">
        <v>2.48</v>
      </c>
      <c r="J4" s="49">
        <v>2.5</v>
      </c>
      <c r="K4" s="49">
        <v>2.52</v>
      </c>
      <c r="L4" s="49">
        <v>2.5299999999999998</v>
      </c>
      <c r="M4" s="49">
        <v>2.5499999999999998</v>
      </c>
      <c r="N4" s="49">
        <v>2.5499999999999998</v>
      </c>
    </row>
    <row r="5" spans="1:14" ht="13">
      <c r="A5" s="49"/>
      <c r="B5" s="49"/>
      <c r="C5" s="49">
        <v>1.5</v>
      </c>
      <c r="D5" s="49">
        <v>1.75</v>
      </c>
      <c r="E5" s="49">
        <v>1.9</v>
      </c>
      <c r="F5" s="49">
        <v>2</v>
      </c>
      <c r="G5" s="49">
        <v>2.17</v>
      </c>
      <c r="H5" s="49">
        <v>2.23</v>
      </c>
      <c r="I5" s="49">
        <v>2.27</v>
      </c>
      <c r="J5" s="49">
        <v>2.2999999999999998</v>
      </c>
      <c r="K5" s="49">
        <v>2.33</v>
      </c>
      <c r="L5" s="49">
        <v>2.35</v>
      </c>
      <c r="M5" s="49">
        <v>2.37</v>
      </c>
      <c r="N5" s="49">
        <v>2.39</v>
      </c>
    </row>
    <row r="6" spans="1:14" ht="13">
      <c r="A6" s="49"/>
      <c r="B6" s="49"/>
      <c r="C6" s="49"/>
      <c r="D6" s="49">
        <v>1.5</v>
      </c>
      <c r="E6" s="49">
        <v>1.7</v>
      </c>
      <c r="F6" s="49">
        <v>1.83</v>
      </c>
      <c r="G6" s="49">
        <v>1.93</v>
      </c>
      <c r="H6" s="49">
        <v>2</v>
      </c>
      <c r="I6" s="49">
        <v>2.06</v>
      </c>
      <c r="J6" s="49">
        <v>2.1</v>
      </c>
      <c r="K6" s="49">
        <v>2.14</v>
      </c>
      <c r="L6" s="49">
        <v>2.16</v>
      </c>
      <c r="M6" s="49">
        <v>2.19</v>
      </c>
      <c r="N6" s="49">
        <v>2.21</v>
      </c>
    </row>
    <row r="7" spans="1:14" ht="13">
      <c r="A7" s="49"/>
      <c r="B7" s="49"/>
      <c r="C7" s="49"/>
      <c r="D7" s="49"/>
      <c r="E7" s="49">
        <v>1.5</v>
      </c>
      <c r="F7" s="49">
        <v>1.67</v>
      </c>
      <c r="G7" s="49">
        <v>1.79</v>
      </c>
      <c r="H7" s="49">
        <v>1.88</v>
      </c>
      <c r="I7" s="49">
        <v>1.94</v>
      </c>
      <c r="J7" s="49">
        <v>2</v>
      </c>
      <c r="K7" s="49">
        <v>2.0499999999999998</v>
      </c>
      <c r="L7" s="49">
        <v>2.08</v>
      </c>
      <c r="M7" s="49">
        <v>2.12</v>
      </c>
      <c r="N7" s="49">
        <v>2.14</v>
      </c>
    </row>
    <row r="8" spans="1:14" ht="13">
      <c r="A8" s="49"/>
      <c r="B8" s="49"/>
      <c r="C8" s="49"/>
      <c r="D8" s="49"/>
      <c r="E8" s="49"/>
      <c r="F8" s="49">
        <v>1.5</v>
      </c>
      <c r="G8" s="49">
        <v>1.64</v>
      </c>
      <c r="H8" s="49">
        <v>1.75</v>
      </c>
      <c r="I8" s="49">
        <v>1.83</v>
      </c>
      <c r="J8" s="49">
        <v>1.9</v>
      </c>
      <c r="K8" s="49">
        <v>1.95</v>
      </c>
      <c r="L8" s="49">
        <v>2</v>
      </c>
      <c r="M8" s="49">
        <v>2.04</v>
      </c>
      <c r="N8" s="49">
        <v>2.0699999999999998</v>
      </c>
    </row>
    <row r="9" spans="1:14" ht="13">
      <c r="A9" s="49"/>
      <c r="B9" s="49"/>
      <c r="C9" s="49"/>
      <c r="D9" s="49"/>
      <c r="E9" s="49"/>
      <c r="F9" s="49"/>
      <c r="G9" s="49">
        <v>1.5</v>
      </c>
      <c r="H9" s="49">
        <v>1.63</v>
      </c>
      <c r="I9" s="49">
        <v>1.72</v>
      </c>
      <c r="J9" s="49">
        <v>1.8</v>
      </c>
      <c r="K9" s="49">
        <v>1.86</v>
      </c>
      <c r="L9" s="49">
        <v>1.92</v>
      </c>
      <c r="M9" s="49">
        <v>1.96</v>
      </c>
      <c r="N9" s="49">
        <v>2</v>
      </c>
    </row>
    <row r="10" spans="1:14" ht="13">
      <c r="A10" s="49"/>
      <c r="B10" s="49"/>
      <c r="C10" s="49"/>
      <c r="D10" s="49"/>
      <c r="E10" s="49"/>
      <c r="F10" s="49"/>
      <c r="G10" s="49"/>
      <c r="H10" s="49">
        <v>1.5</v>
      </c>
      <c r="I10" s="49">
        <v>1.61</v>
      </c>
      <c r="J10" s="49">
        <v>1.7</v>
      </c>
      <c r="K10" s="49">
        <v>1.77</v>
      </c>
      <c r="L10" s="49">
        <v>1.83</v>
      </c>
      <c r="M10" s="49">
        <v>1.88</v>
      </c>
      <c r="N10" s="49">
        <v>1.93</v>
      </c>
    </row>
    <row r="11" spans="1:14" ht="13">
      <c r="A11" s="49"/>
      <c r="B11" s="49"/>
      <c r="C11" s="49"/>
      <c r="D11" s="49"/>
      <c r="E11" s="49"/>
      <c r="F11" s="49"/>
      <c r="G11" s="49"/>
      <c r="H11" s="49"/>
      <c r="I11" s="49">
        <v>1.5</v>
      </c>
      <c r="J11" s="49">
        <v>1.6</v>
      </c>
      <c r="K11" s="49">
        <v>1.68</v>
      </c>
      <c r="L11" s="49">
        <v>1.75</v>
      </c>
      <c r="M11" s="49">
        <v>1.81</v>
      </c>
      <c r="N11" s="49">
        <v>1.86</v>
      </c>
    </row>
    <row r="12" spans="1:14" ht="13">
      <c r="A12" s="49"/>
      <c r="B12" s="49"/>
      <c r="C12" s="49"/>
      <c r="D12" s="49"/>
      <c r="E12" s="49"/>
      <c r="F12" s="49"/>
      <c r="G12" s="49"/>
      <c r="H12" s="49"/>
      <c r="I12" s="49"/>
      <c r="J12" s="49">
        <v>1.5</v>
      </c>
      <c r="K12" s="49">
        <v>1.59</v>
      </c>
      <c r="L12" s="49">
        <v>1.67</v>
      </c>
      <c r="M12" s="49">
        <v>1.73</v>
      </c>
      <c r="N12" s="49">
        <v>1.79</v>
      </c>
    </row>
    <row r="13" spans="1:14" ht="1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>
        <v>1.5</v>
      </c>
      <c r="L13" s="49">
        <v>1.58</v>
      </c>
      <c r="M13" s="49">
        <v>1.65</v>
      </c>
      <c r="N13" s="49">
        <v>1.71</v>
      </c>
    </row>
    <row r="14" spans="1:14" ht="1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>
        <v>1.5</v>
      </c>
      <c r="M14" s="49">
        <v>1.58</v>
      </c>
      <c r="N14" s="49">
        <v>1.64</v>
      </c>
    </row>
    <row r="15" spans="1:14" ht="1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>
        <v>1.5</v>
      </c>
      <c r="N15" s="49">
        <v>1.57</v>
      </c>
    </row>
    <row r="16" spans="1:14" ht="1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>
        <v>1.5</v>
      </c>
    </row>
  </sheetData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AP77"/>
  <sheetViews>
    <sheetView workbookViewId="0">
      <selection activeCell="E50" sqref="E50"/>
    </sheetView>
  </sheetViews>
  <sheetFormatPr baseColWidth="10" defaultColWidth="0" defaultRowHeight="12"/>
  <cols>
    <col min="1" max="1" width="19.1640625" style="9" customWidth="1"/>
    <col min="2" max="2" width="25.83203125" style="9" customWidth="1"/>
    <col min="3" max="3" width="8.83203125" style="31" customWidth="1"/>
    <col min="4" max="4" width="10.5" style="9" customWidth="1"/>
    <col min="5" max="5" width="10.33203125" style="31" customWidth="1"/>
    <col min="6" max="6" width="11.1640625" style="9" customWidth="1"/>
    <col min="7" max="7" width="11" style="9" customWidth="1"/>
    <col min="8" max="8" width="20" style="9" customWidth="1"/>
    <col min="9" max="9" width="10.1640625" style="9" bestFit="1" customWidth="1"/>
    <col min="10" max="10" width="8.1640625" style="9" customWidth="1"/>
    <col min="11" max="11" width="8.6640625" style="9" hidden="1" customWidth="1"/>
    <col min="12" max="12" width="9.6640625" style="9" hidden="1" customWidth="1"/>
    <col min="13" max="42" width="8.6640625" style="9" hidden="1" customWidth="1"/>
    <col min="43" max="16384" width="8.83203125" style="9" hidden="1"/>
  </cols>
  <sheetData>
    <row r="1" spans="1:42" ht="17.25" customHeight="1">
      <c r="C1" s="9"/>
      <c r="E1" s="9"/>
      <c r="F1" s="10" t="s">
        <v>148</v>
      </c>
      <c r="G1" s="171">
        <v>43292</v>
      </c>
      <c r="H1" s="171"/>
      <c r="I1" s="42"/>
    </row>
    <row r="2" spans="1:42" ht="13">
      <c r="C2" s="9"/>
      <c r="E2" s="9"/>
      <c r="F2" s="10" t="s">
        <v>149</v>
      </c>
      <c r="G2" s="41" t="s">
        <v>77</v>
      </c>
      <c r="H2" s="43"/>
      <c r="I2" s="43"/>
    </row>
    <row r="3" spans="1:42" ht="13">
      <c r="A3" s="83"/>
      <c r="B3" s="83"/>
      <c r="C3" s="83"/>
      <c r="D3" s="83"/>
      <c r="E3" s="40"/>
      <c r="F3" s="40"/>
      <c r="G3" s="40"/>
      <c r="H3" s="14" t="s">
        <v>63</v>
      </c>
      <c r="I3" s="77" t="s">
        <v>63</v>
      </c>
      <c r="J3" s="46">
        <f>COUNTIF(CLASS,("DNS"))</f>
        <v>0</v>
      </c>
    </row>
    <row r="4" spans="1:42" ht="14" thickBot="1">
      <c r="A4" s="83"/>
      <c r="B4" s="83"/>
      <c r="C4" s="83"/>
      <c r="D4" s="83"/>
      <c r="E4" s="40"/>
      <c r="F4" s="46" t="s">
        <v>175</v>
      </c>
      <c r="G4" s="84"/>
      <c r="H4" s="166" t="s">
        <v>185</v>
      </c>
      <c r="I4" s="13" t="s">
        <v>185</v>
      </c>
      <c r="J4" s="11">
        <f>COUNTIF(CLASS,("DNC"))</f>
        <v>20</v>
      </c>
    </row>
    <row r="5" spans="1:42" ht="14" thickBot="1">
      <c r="A5" s="14" t="s">
        <v>184</v>
      </c>
      <c r="B5" s="143"/>
      <c r="C5" s="143" t="s">
        <v>185</v>
      </c>
      <c r="D5" s="144" t="s">
        <v>185</v>
      </c>
      <c r="E5" s="40"/>
      <c r="F5" s="46" t="s">
        <v>134</v>
      </c>
      <c r="G5" s="84"/>
      <c r="H5" s="166" t="s">
        <v>135</v>
      </c>
      <c r="I5" s="44">
        <v>0.77430555555555547</v>
      </c>
      <c r="J5" s="11">
        <f>COUNTIF(CLASS,("S"))</f>
        <v>5</v>
      </c>
    </row>
    <row r="6" spans="1:42" ht="14" thickBot="1">
      <c r="A6" s="14" t="s">
        <v>192</v>
      </c>
      <c r="B6" s="14"/>
      <c r="C6" s="14" t="s">
        <v>63</v>
      </c>
      <c r="D6" s="15" t="s">
        <v>63</v>
      </c>
      <c r="E6" s="8"/>
      <c r="F6" s="46" t="s">
        <v>38</v>
      </c>
      <c r="G6" s="84"/>
      <c r="H6" s="166" t="s">
        <v>136</v>
      </c>
      <c r="I6" s="44">
        <v>0.77777777777777779</v>
      </c>
      <c r="J6" s="11">
        <f>COUNTIF(CLASS,("NR"))</f>
        <v>6</v>
      </c>
    </row>
    <row r="7" spans="1:42" ht="14" thickBot="1">
      <c r="A7" s="14" t="s">
        <v>41</v>
      </c>
      <c r="B7" s="14"/>
      <c r="C7" s="14" t="s">
        <v>42</v>
      </c>
      <c r="D7" s="16">
        <v>0.77430555555555547</v>
      </c>
      <c r="E7" s="84"/>
      <c r="F7" s="46" t="s">
        <v>37</v>
      </c>
      <c r="G7" s="84"/>
      <c r="H7" s="166" t="s">
        <v>137</v>
      </c>
      <c r="I7" s="36">
        <v>0.77777777777777779</v>
      </c>
      <c r="J7" s="11">
        <f>COUNTIF(CLASS,("NC"))</f>
        <v>5</v>
      </c>
    </row>
    <row r="8" spans="1:42" ht="13">
      <c r="A8" s="14" t="s">
        <v>143</v>
      </c>
      <c r="B8" s="14"/>
      <c r="C8" s="14" t="s">
        <v>39</v>
      </c>
      <c r="D8" s="16">
        <v>0.79166666666666663</v>
      </c>
      <c r="E8" s="84"/>
      <c r="F8" s="46" t="s">
        <v>186</v>
      </c>
      <c r="G8" s="84"/>
      <c r="H8" s="166" t="s">
        <v>78</v>
      </c>
      <c r="I8" s="39"/>
      <c r="J8" s="11">
        <f>COUNTIF(CLASS,("RC"))</f>
        <v>1</v>
      </c>
    </row>
    <row r="9" spans="1:42" ht="14" thickBot="1">
      <c r="A9" s="14" t="s">
        <v>43</v>
      </c>
      <c r="B9" s="14"/>
      <c r="C9" s="14" t="s">
        <v>40</v>
      </c>
      <c r="D9" s="16">
        <v>0.79513888888888884</v>
      </c>
      <c r="E9" s="84"/>
      <c r="F9" s="40" t="s">
        <v>178</v>
      </c>
      <c r="G9" s="8"/>
      <c r="H9" s="8"/>
      <c r="I9" s="117"/>
      <c r="J9" s="10">
        <f>SUM(J3:J8)</f>
        <v>37</v>
      </c>
    </row>
    <row r="10" spans="1:42" s="24" customFormat="1" ht="15" thickTop="1" thickBot="1">
      <c r="A10" s="14" t="s">
        <v>186</v>
      </c>
      <c r="B10" s="14"/>
      <c r="C10" s="14" t="s">
        <v>78</v>
      </c>
      <c r="D10" s="17" t="s">
        <v>78</v>
      </c>
      <c r="E10" s="8"/>
      <c r="F10" s="8"/>
      <c r="G10" s="8"/>
      <c r="H10" s="8"/>
      <c r="I10" s="9"/>
      <c r="J10" s="9"/>
      <c r="K10" s="169" t="s">
        <v>84</v>
      </c>
      <c r="L10" s="170"/>
      <c r="M10" s="20"/>
      <c r="N10" s="20"/>
      <c r="O10" s="21"/>
      <c r="P10" s="21"/>
      <c r="Q10" s="21"/>
      <c r="R10" s="20"/>
      <c r="S10" s="20"/>
      <c r="T10" s="22"/>
      <c r="U10" s="22"/>
      <c r="V10" s="22"/>
      <c r="W10" s="22"/>
      <c r="X10" s="22"/>
      <c r="Y10" s="22"/>
      <c r="Z10" s="22"/>
      <c r="AA10" s="22"/>
      <c r="AB10" s="21"/>
      <c r="AC10" s="21"/>
      <c r="AD10" s="21"/>
      <c r="AE10" s="21"/>
      <c r="AF10" s="21"/>
      <c r="AG10" s="21"/>
      <c r="AH10" s="21"/>
      <c r="AI10" s="20"/>
      <c r="AJ10" s="21"/>
      <c r="AK10" s="23"/>
      <c r="AL10" s="23"/>
      <c r="AM10" s="23"/>
      <c r="AN10" s="20"/>
      <c r="AP10" s="20"/>
    </row>
    <row r="11" spans="1:42" s="24" customFormat="1" ht="15" thickTop="1" thickBot="1">
      <c r="A11" s="18" t="s">
        <v>4</v>
      </c>
      <c r="B11" s="19" t="s">
        <v>4</v>
      </c>
      <c r="C11" s="19"/>
      <c r="D11" s="19" t="s">
        <v>79</v>
      </c>
      <c r="E11" s="19" t="s">
        <v>80</v>
      </c>
      <c r="F11" s="19" t="s">
        <v>81</v>
      </c>
      <c r="G11" s="19" t="s">
        <v>82</v>
      </c>
      <c r="H11" s="19" t="s">
        <v>4</v>
      </c>
      <c r="I11" s="19" t="s">
        <v>6</v>
      </c>
      <c r="J11" s="19"/>
      <c r="K11" s="51" t="s">
        <v>89</v>
      </c>
      <c r="L11" s="52" t="s">
        <v>90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P11" s="20"/>
    </row>
    <row r="12" spans="1:42" s="53" customFormat="1" ht="14" thickTop="1">
      <c r="A12" s="124" t="s">
        <v>52</v>
      </c>
      <c r="B12" s="50" t="s">
        <v>3</v>
      </c>
      <c r="C12" s="50" t="s">
        <v>85</v>
      </c>
      <c r="D12" s="50" t="s">
        <v>88</v>
      </c>
      <c r="E12" s="125" t="s">
        <v>88</v>
      </c>
      <c r="F12" s="125" t="s">
        <v>88</v>
      </c>
      <c r="G12" s="125" t="s">
        <v>88</v>
      </c>
      <c r="H12" s="50" t="s">
        <v>53</v>
      </c>
      <c r="I12" s="50" t="s">
        <v>54</v>
      </c>
      <c r="J12" s="50" t="s">
        <v>7</v>
      </c>
    </row>
    <row r="13" spans="1:42" s="29" customFormat="1" ht="13">
      <c r="A13" s="153" t="str">
        <f>Boat!A12</f>
        <v>ADAGIO</v>
      </c>
      <c r="B13" s="154" t="str">
        <f>Boat!H12</f>
        <v>Peter Gill</v>
      </c>
      <c r="C13" s="155" t="s">
        <v>185</v>
      </c>
      <c r="D13" s="127" t="str">
        <f>VLOOKUP(CLASS,CLASS_START,2,FALSE)</f>
        <v>DNC</v>
      </c>
      <c r="E13" s="167"/>
      <c r="F13" s="127" t="e">
        <f>+E13-D13</f>
        <v>#VALUE!</v>
      </c>
      <c r="G13" s="127" t="e">
        <f>+(550/(550+J13))*F13</f>
        <v>#VALUE!</v>
      </c>
      <c r="H13" s="154" t="str">
        <f>Boat!B12</f>
        <v>Hanse 415</v>
      </c>
      <c r="I13" s="154">
        <f>Boat!C12</f>
        <v>415</v>
      </c>
      <c r="J13" s="156">
        <f>IF(C13="DNC",Boat!D12,IF(C13="RC",Boat!D12,IF(C13="NR",Boat!D12,IF(C13="NC",Boat!D12,Boat!F12))))</f>
        <v>105</v>
      </c>
    </row>
    <row r="14" spans="1:42" s="37" customFormat="1" ht="13">
      <c r="A14" s="157" t="str">
        <f>Boat!A13</f>
        <v>ALLEGIANT</v>
      </c>
      <c r="B14" s="60" t="str">
        <f>Boat!H13</f>
        <v>Albert Bossar</v>
      </c>
      <c r="C14" s="109" t="s">
        <v>185</v>
      </c>
      <c r="D14" s="110" t="str">
        <f>VLOOKUP(CLASS,CLASS_START,2,FALSE)</f>
        <v>DNC</v>
      </c>
      <c r="E14" s="158"/>
      <c r="F14" s="110" t="e">
        <f>+E14-D14</f>
        <v>#VALUE!</v>
      </c>
      <c r="G14" s="110" t="e">
        <f>+(550/(550+J14))*F14</f>
        <v>#VALUE!</v>
      </c>
      <c r="H14" s="60" t="str">
        <f>Boat!B13</f>
        <v>J/42</v>
      </c>
      <c r="I14" s="60">
        <f>Boat!C13</f>
        <v>93556</v>
      </c>
      <c r="J14" s="120">
        <f>IF(C14="DNC",Boat!D13,IF(C14="RC",Boat!D13,IF(C14="NR",Boat!D13,IF(C14="NC",Boat!D13,Boat!F13))))</f>
        <v>87</v>
      </c>
    </row>
    <row r="15" spans="1:42" s="37" customFormat="1" ht="13">
      <c r="A15" s="59" t="str">
        <f>Boat!A14</f>
        <v>AMARA</v>
      </c>
      <c r="B15" s="60" t="str">
        <f>Boat!H14</f>
        <v>Michel Jichlinski</v>
      </c>
      <c r="C15" s="54" t="s">
        <v>144</v>
      </c>
      <c r="D15" s="110">
        <f>VLOOKUP(CLASS,CLASS_START,2,FALSE)</f>
        <v>0.77777777777777779</v>
      </c>
      <c r="E15" s="126">
        <v>0.80953703703703705</v>
      </c>
      <c r="F15" s="110">
        <f>+E15-D15</f>
        <v>3.1759259259259265E-2</v>
      </c>
      <c r="G15" s="110">
        <f>+(550/(550+J15))*F15</f>
        <v>2.6426009973665048E-2</v>
      </c>
      <c r="H15" s="60" t="str">
        <f>Boat!B14</f>
        <v>J/100</v>
      </c>
      <c r="I15" s="60" t="str">
        <f>Boat!C14</f>
        <v>J/100</v>
      </c>
      <c r="J15" s="120">
        <f>IF(C15="DNC",Boat!D14,IF(C15="RC",Boat!D14,IF(C15="NR",Boat!D14,IF(C15="NC",Boat!D14,Boat!F14))))</f>
        <v>111</v>
      </c>
    </row>
    <row r="16" spans="1:42" s="37" customFormat="1" ht="13">
      <c r="A16" s="59" t="str">
        <f>Boat!A15</f>
        <v>AURORA</v>
      </c>
      <c r="B16" s="60" t="str">
        <f>Boat!H15</f>
        <v>Dave Paroulek</v>
      </c>
      <c r="C16" s="54" t="s">
        <v>144</v>
      </c>
      <c r="D16" s="110">
        <f>VLOOKUP(CLASS,CLASS_START,2,FALSE)</f>
        <v>0.77777777777777779</v>
      </c>
      <c r="E16" s="126">
        <v>0.81442129629629623</v>
      </c>
      <c r="F16" s="110">
        <f>+E16-D16</f>
        <v>3.6643518518518436E-2</v>
      </c>
      <c r="G16" s="110">
        <f>+(550/(550+J16))*F16</f>
        <v>2.7836927051360691E-2</v>
      </c>
      <c r="H16" s="60" t="str">
        <f>Boat!B15</f>
        <v>S2 7.9</v>
      </c>
      <c r="I16" s="60">
        <f>Boat!C15</f>
        <v>527</v>
      </c>
      <c r="J16" s="120">
        <f>IF(C16="DNC",Boat!D15,IF(C16="RC",Boat!D15,IF(C16="NR",Boat!D15,IF(C16="NC",Boat!D15,Boat!F15))))</f>
        <v>174</v>
      </c>
    </row>
    <row r="17" spans="1:10" s="37" customFormat="1" ht="13">
      <c r="A17" s="59" t="str">
        <f>Boat!A16</f>
        <v>AVALON</v>
      </c>
      <c r="B17" s="60" t="str">
        <f>Boat!H16</f>
        <v>Jim Murtland</v>
      </c>
      <c r="C17" s="54" t="s">
        <v>144</v>
      </c>
      <c r="D17" s="110">
        <f>VLOOKUP(CLASS,CLASS_START,2,FALSE)</f>
        <v>0.77777777777777779</v>
      </c>
      <c r="E17" s="123">
        <v>0.80731481481481471</v>
      </c>
      <c r="F17" s="110">
        <f>+E17-D17</f>
        <v>2.9537037037036917E-2</v>
      </c>
      <c r="G17" s="110">
        <f>+(550/(550+J17))*F17</f>
        <v>2.5992592592592487E-2</v>
      </c>
      <c r="H17" s="60" t="str">
        <f>Boat!B16</f>
        <v>Soverel 39</v>
      </c>
      <c r="I17" s="60">
        <f>Boat!C16</f>
        <v>32939</v>
      </c>
      <c r="J17" s="120">
        <f>IF(C17="DNC",Boat!D16,IF(C17="RC",Boat!D16,IF(C17="NR",Boat!D16,IF(C17="NC",Boat!D16,Boat!F16))))</f>
        <v>75</v>
      </c>
    </row>
    <row r="18" spans="1:10" s="37" customFormat="1" ht="13">
      <c r="A18" s="59" t="str">
        <f>Boat!A17</f>
        <v>CANTATA</v>
      </c>
      <c r="B18" s="60" t="str">
        <f>Boat!H17</f>
        <v>Hank Chalkley</v>
      </c>
      <c r="C18" s="54" t="s">
        <v>78</v>
      </c>
      <c r="D18" s="110">
        <f>VLOOKUP(CLASS,CLASS_START,2,FALSE)</f>
        <v>0</v>
      </c>
      <c r="E18" s="126"/>
      <c r="F18" s="110">
        <f>+E18-D18</f>
        <v>0</v>
      </c>
      <c r="G18" s="110">
        <f>+(550/(550+J18))*F18</f>
        <v>0</v>
      </c>
      <c r="H18" s="60" t="str">
        <f>Boat!B17</f>
        <v>Beneteau First 35s5</v>
      </c>
      <c r="I18" s="60">
        <f>Boat!C17</f>
        <v>110</v>
      </c>
      <c r="J18" s="120">
        <f>IF(C18="DNC",Boat!D17,IF(C18="RC",Boat!D17,IF(C18="NR",Boat!D17,IF(C18="NC",Boat!D17,Boat!F17))))</f>
        <v>132</v>
      </c>
    </row>
    <row r="19" spans="1:10" s="37" customFormat="1" ht="13">
      <c r="A19" s="59" t="str">
        <f>Boat!A18</f>
        <v>CAROLINA BLUE</v>
      </c>
      <c r="B19" s="60" t="str">
        <f>Boat!H18</f>
        <v>Gerry Perez</v>
      </c>
      <c r="C19" s="54" t="s">
        <v>185</v>
      </c>
      <c r="D19" s="110" t="str">
        <f>VLOOKUP(CLASS,CLASS_START,2,FALSE)</f>
        <v>DNC</v>
      </c>
      <c r="E19" s="126"/>
      <c r="F19" s="110" t="e">
        <f>+E19-D19</f>
        <v>#VALUE!</v>
      </c>
      <c r="G19" s="110" t="e">
        <f>+(550/(550+J19))*F19</f>
        <v>#VALUE!</v>
      </c>
      <c r="H19" s="60" t="str">
        <f>Boat!B18</f>
        <v>J/30</v>
      </c>
      <c r="I19" s="60">
        <f>Boat!C18</f>
        <v>476</v>
      </c>
      <c r="J19" s="120">
        <f>IF(C19="DNC",Boat!D18,IF(C19="RC",Boat!D18,IF(C19="NR",Boat!D18,IF(C19="NC",Boat!D18,Boat!F18))))</f>
        <v>153</v>
      </c>
    </row>
    <row r="20" spans="1:10" s="37" customFormat="1" ht="13">
      <c r="A20" s="59" t="str">
        <f>Boat!A19</f>
        <v>CHAOTIC FLUX</v>
      </c>
      <c r="B20" s="60" t="str">
        <f>Boat!H19</f>
        <v>Jim Chen</v>
      </c>
      <c r="C20" s="54" t="s">
        <v>185</v>
      </c>
      <c r="D20" s="110" t="str">
        <f>VLOOKUP(CLASS,CLASS_START,2,FALSE)</f>
        <v>DNC</v>
      </c>
      <c r="E20" s="126"/>
      <c r="F20" s="110" t="e">
        <f>+E20-D20</f>
        <v>#VALUE!</v>
      </c>
      <c r="G20" s="110" t="e">
        <f>+(550/(550+J20))*F20</f>
        <v>#VALUE!</v>
      </c>
      <c r="H20" s="60" t="str">
        <f>Boat!B19</f>
        <v>J/120</v>
      </c>
      <c r="I20" s="60">
        <f>Boat!C19</f>
        <v>51218</v>
      </c>
      <c r="J20" s="120">
        <f>IF(C20="DNC",Boat!D19,IF(C20="RC",Boat!D19,IF(C20="NR",Boat!D19,IF(C20="NC",Boat!D19,Boat!F19))))</f>
        <v>54</v>
      </c>
    </row>
    <row r="21" spans="1:10" s="37" customFormat="1" ht="13">
      <c r="A21" s="59" t="str">
        <f>Boat!A20</f>
        <v>COYOTE</v>
      </c>
      <c r="B21" s="60" t="str">
        <f>Boat!H20</f>
        <v>Rich Griner</v>
      </c>
      <c r="C21" s="54" t="s">
        <v>185</v>
      </c>
      <c r="D21" s="110" t="str">
        <f>VLOOKUP(CLASS,CLASS_START,2,FALSE)</f>
        <v>DNC</v>
      </c>
      <c r="E21" s="123"/>
      <c r="F21" s="110" t="e">
        <f>+E21-D21</f>
        <v>#VALUE!</v>
      </c>
      <c r="G21" s="110" t="e">
        <f>+(550/(550+J21))*F21</f>
        <v>#VALUE!</v>
      </c>
      <c r="H21" s="60" t="str">
        <f>Boat!B20</f>
        <v>C&amp;C 115</v>
      </c>
      <c r="I21" s="60">
        <f>Boat!C20</f>
        <v>93497</v>
      </c>
      <c r="J21" s="120">
        <f>IF(C21="DNC",Boat!D20,IF(C21="RC",Boat!D20,IF(C21="NR",Boat!D20,IF(C21="NC",Boat!D20,Boat!F20))))</f>
        <v>66</v>
      </c>
    </row>
    <row r="22" spans="1:10" s="37" customFormat="1" ht="13">
      <c r="A22" s="59" t="str">
        <f>Boat!A21</f>
        <v>DELIRIUM</v>
      </c>
      <c r="B22" s="60" t="str">
        <f>Boat!H21</f>
        <v>David McCullough</v>
      </c>
      <c r="C22" s="54" t="s">
        <v>75</v>
      </c>
      <c r="D22" s="110">
        <f>VLOOKUP(CLASS,CLASS_START,2,FALSE)</f>
        <v>0.77430555555555547</v>
      </c>
      <c r="E22" s="123">
        <v>0.80427083333333327</v>
      </c>
      <c r="F22" s="110">
        <f>+E22-D22</f>
        <v>2.9965277777777799E-2</v>
      </c>
      <c r="G22" s="110">
        <f>+(550/(550+J22))*F22</f>
        <v>2.5995114791447619E-2</v>
      </c>
      <c r="H22" s="60" t="str">
        <f>Boat!B21</f>
        <v>J/33</v>
      </c>
      <c r="I22" s="60">
        <f>Boat!C21</f>
        <v>22</v>
      </c>
      <c r="J22" s="120">
        <f>IF(C22="DNC",Boat!D21,IF(C22="RC",Boat!D21,IF(C22="NR",Boat!D21,IF(C22="NC",Boat!D21,Boat!F21))))</f>
        <v>84</v>
      </c>
    </row>
    <row r="23" spans="1:10" s="37" customFormat="1" ht="13">
      <c r="A23" s="59" t="str">
        <f>Boat!A22</f>
        <v>ENDEAVOR</v>
      </c>
      <c r="B23" s="60" t="str">
        <f>Boat!H22</f>
        <v>Steve Howard</v>
      </c>
      <c r="C23" s="54" t="s">
        <v>75</v>
      </c>
      <c r="D23" s="110">
        <f>VLOOKUP(CLASS,CLASS_START,2,FALSE)</f>
        <v>0.77430555555555547</v>
      </c>
      <c r="E23" s="126">
        <v>0.80982638888888892</v>
      </c>
      <c r="F23" s="110">
        <f>+E23-D23</f>
        <v>3.5520833333333446E-2</v>
      </c>
      <c r="G23" s="110">
        <f>+(550/(550+J23))*F23</f>
        <v>2.9290042478760714E-2</v>
      </c>
      <c r="H23" s="60" t="str">
        <f>Boat!B22</f>
        <v>Pearson 37</v>
      </c>
      <c r="I23" s="60">
        <f>Boat!C22</f>
        <v>32508</v>
      </c>
      <c r="J23" s="120">
        <f>IF(C23="DNC",Boat!D22,IF(C23="RC",Boat!D22,IF(C23="NR",Boat!D22,IF(C23="NC",Boat!D22,Boat!F22))))</f>
        <v>117</v>
      </c>
    </row>
    <row r="24" spans="1:10" s="37" customFormat="1" ht="13">
      <c r="A24" s="59" t="str">
        <f>Boat!A23</f>
        <v>ENDLESS JOURNEY</v>
      </c>
      <c r="B24" s="60" t="str">
        <f>Boat!H23</f>
        <v>Sal Ambrosino</v>
      </c>
      <c r="C24" s="54" t="s">
        <v>185</v>
      </c>
      <c r="D24" s="110" t="str">
        <f>VLOOKUP(CLASS,CLASS_START,2,FALSE)</f>
        <v>DNC</v>
      </c>
      <c r="E24" s="123"/>
      <c r="F24" s="110" t="e">
        <f>+E24-D24</f>
        <v>#VALUE!</v>
      </c>
      <c r="G24" s="110" t="e">
        <f>+(550/(550+J24))*F24</f>
        <v>#VALUE!</v>
      </c>
      <c r="H24" s="60" t="str">
        <f>Boat!B23</f>
        <v>Catalina 42</v>
      </c>
      <c r="I24" s="60">
        <f>Boat!C23</f>
        <v>400</v>
      </c>
      <c r="J24" s="120">
        <f>IF(C24="DNC",Boat!D23,IF(C24="RC",Boat!D23,IF(C24="NR",Boat!D23,IF(C24="NC",Boat!D23,Boat!F23))))</f>
        <v>117</v>
      </c>
    </row>
    <row r="25" spans="1:10" s="37" customFormat="1" ht="13">
      <c r="A25" s="59" t="str">
        <f>Boat!A24</f>
        <v>GAIA</v>
      </c>
      <c r="B25" s="60" t="str">
        <f>Boat!H24</f>
        <v>Les Folio</v>
      </c>
      <c r="C25" s="54" t="s">
        <v>185</v>
      </c>
      <c r="D25" s="110" t="str">
        <f>VLOOKUP(CLASS,CLASS_START,2,FALSE)</f>
        <v>DNC</v>
      </c>
      <c r="E25" s="126"/>
      <c r="F25" s="110" t="e">
        <f>+E25-D25</f>
        <v>#VALUE!</v>
      </c>
      <c r="G25" s="110" t="e">
        <f>+(550/(550+J25))*F25</f>
        <v>#VALUE!</v>
      </c>
      <c r="H25" s="60" t="str">
        <f>Boat!B24</f>
        <v>Catalina 380</v>
      </c>
      <c r="I25" s="60">
        <f>Boat!C24</f>
        <v>346</v>
      </c>
      <c r="J25" s="120">
        <f>IF(C25="DNC",Boat!D24,IF(C25="RC",Boat!D24,IF(C25="NR",Boat!D24,IF(C25="NC",Boat!D24,Boat!F24))))</f>
        <v>153</v>
      </c>
    </row>
    <row r="26" spans="1:10" s="37" customFormat="1" ht="13">
      <c r="A26" s="59" t="str">
        <f>Boat!A25</f>
        <v>GLISSADE</v>
      </c>
      <c r="B26" s="60" t="str">
        <f>Boat!H25</f>
        <v>Kent Kunze</v>
      </c>
      <c r="C26" s="54" t="s">
        <v>75</v>
      </c>
      <c r="D26" s="110">
        <f>VLOOKUP(CLASS,CLASS_START,2,FALSE)</f>
        <v>0.77430555555555547</v>
      </c>
      <c r="E26" s="126">
        <v>0.80483796296296306</v>
      </c>
      <c r="F26" s="110">
        <f>+E26-D26</f>
        <v>3.0532407407407591E-2</v>
      </c>
      <c r="G26" s="110">
        <f>+(550/(550+J26))*F26</f>
        <v>2.4302205606474926E-2</v>
      </c>
      <c r="H26" s="60" t="str">
        <f>Boat!B25</f>
        <v>J/32</v>
      </c>
      <c r="I26" s="60">
        <f>Boat!C25</f>
        <v>93040</v>
      </c>
      <c r="J26" s="120">
        <f>IF(C26="DNC",Boat!D25,IF(C26="RC",Boat!D25,IF(C26="NR",Boat!D25,IF(C26="NC",Boat!D25,Boat!F25))))</f>
        <v>141</v>
      </c>
    </row>
    <row r="27" spans="1:10" s="37" customFormat="1" ht="13">
      <c r="A27" s="59" t="str">
        <f>Boat!A26</f>
        <v>JEROBOAM</v>
      </c>
      <c r="B27" s="60" t="str">
        <f>Boat!H26</f>
        <v>Laurent Givry</v>
      </c>
      <c r="C27" s="54" t="s">
        <v>185</v>
      </c>
      <c r="D27" s="110" t="str">
        <f>VLOOKUP(CLASS,CLASS_START,2,FALSE)</f>
        <v>DNC</v>
      </c>
      <c r="E27" s="126"/>
      <c r="F27" s="110" t="e">
        <f>+E27-D27</f>
        <v>#VALUE!</v>
      </c>
      <c r="G27" s="110" t="e">
        <f>+(550/(550+J27))*F27</f>
        <v>#VALUE!</v>
      </c>
      <c r="H27" s="60" t="str">
        <f>Boat!B26</f>
        <v>Farr 400</v>
      </c>
      <c r="I27" s="60">
        <f>Boat!C26</f>
        <v>61017</v>
      </c>
      <c r="J27" s="120">
        <f>IF(C27="DNC",Boat!D26,IF(C27="RC",Boat!D26,IF(C27="NR",Boat!D26,IF(C27="NC",Boat!D26,Boat!F26))))</f>
        <v>-18</v>
      </c>
    </row>
    <row r="28" spans="1:10" s="37" customFormat="1" ht="13">
      <c r="A28" s="59" t="str">
        <f>Boat!A27</f>
        <v>JUBILEE</v>
      </c>
      <c r="B28" s="60" t="str">
        <f>Boat!H27</f>
        <v>Keith Mayes</v>
      </c>
      <c r="C28" s="54" t="s">
        <v>75</v>
      </c>
      <c r="D28" s="110">
        <f>VLOOKUP(CLASS,CLASS_START,2,FALSE)</f>
        <v>0.77430555555555547</v>
      </c>
      <c r="E28" s="123">
        <v>0.80054398148148154</v>
      </c>
      <c r="F28" s="110">
        <f>+E28-D28</f>
        <v>2.6238425925926068E-2</v>
      </c>
      <c r="G28" s="110">
        <f>+(550/(550+J28))*F28</f>
        <v>2.2979513151686844E-2</v>
      </c>
      <c r="H28" s="60" t="str">
        <f>Boat!B27</f>
        <v>Beneteau 36.7</v>
      </c>
      <c r="I28" s="60" t="str">
        <f>Boat!C27</f>
        <v>USA 52324</v>
      </c>
      <c r="J28" s="120">
        <f>IF(C28="DNC",Boat!D27,IF(C28="RC",Boat!D27,IF(C28="NR",Boat!D27,IF(C28="NC",Boat!D27,Boat!F27))))</f>
        <v>78</v>
      </c>
    </row>
    <row r="29" spans="1:10" s="37" customFormat="1" ht="12.75" customHeight="1">
      <c r="A29" s="59" t="str">
        <f>Boat!A28</f>
        <v>JUNKANOO</v>
      </c>
      <c r="B29" s="60" t="str">
        <f>Boat!H28</f>
        <v>Jeff Bowen</v>
      </c>
      <c r="C29" s="54" t="s">
        <v>185</v>
      </c>
      <c r="D29" s="110" t="str">
        <f>VLOOKUP(CLASS,CLASS_START,2,FALSE)</f>
        <v>DNC</v>
      </c>
      <c r="F29" s="110" t="e">
        <f>+E29-D29</f>
        <v>#VALUE!</v>
      </c>
      <c r="G29" s="110" t="e">
        <f>+(550/(550+J29))*F29</f>
        <v>#VALUE!</v>
      </c>
      <c r="H29" s="60" t="str">
        <f>Boat!B28</f>
        <v>Dehler 34</v>
      </c>
      <c r="I29" s="60">
        <f>Boat!C28</f>
        <v>12041</v>
      </c>
      <c r="J29" s="120">
        <f>IF(C29="DNC",Boat!D28,IF(C29="RC",Boat!D28,IF(C29="NR",Boat!D28,IF(C29="NC",Boat!D28,Boat!F28))))</f>
        <v>138</v>
      </c>
    </row>
    <row r="30" spans="1:10" s="37" customFormat="1" ht="13">
      <c r="A30" s="59" t="str">
        <f>Boat!A29</f>
        <v>KAYA</v>
      </c>
      <c r="B30" s="60" t="str">
        <f>Boat!H29</f>
        <v>John Uelmen</v>
      </c>
      <c r="C30" s="54" t="s">
        <v>36</v>
      </c>
      <c r="D30" s="110">
        <f>VLOOKUP(CLASS,CLASS_START,2,FALSE)</f>
        <v>0.77777777777777779</v>
      </c>
      <c r="E30" s="126">
        <v>0.81694444444444436</v>
      </c>
      <c r="F30" s="110">
        <f>+E30-D30</f>
        <v>3.9166666666666572E-2</v>
      </c>
      <c r="G30" s="110">
        <f>+(550/(550+J30))*F30</f>
        <v>3.103986551392884E-2</v>
      </c>
      <c r="H30" s="60" t="str">
        <f>Boat!B29</f>
        <v>Jeanneau 36</v>
      </c>
      <c r="I30" s="60">
        <f>Boat!C29</f>
        <v>52196</v>
      </c>
      <c r="J30" s="120">
        <f>IF(C30="DNC",Boat!D29,IF(C30="RC",Boat!D29,IF(C30="NR",Boat!D29,IF(C30="NC",Boat!D29,Boat!F29))))</f>
        <v>144</v>
      </c>
    </row>
    <row r="31" spans="1:10" s="37" customFormat="1" ht="13">
      <c r="A31" s="59" t="str">
        <f>Boat!A30</f>
        <v>LADY GREY</v>
      </c>
      <c r="B31" s="60" t="str">
        <f>Boat!H30</f>
        <v>Joe Laun</v>
      </c>
      <c r="C31" s="54" t="s">
        <v>185</v>
      </c>
      <c r="D31" s="110" t="str">
        <f>VLOOKUP(CLASS,CLASS_START,2,FALSE)</f>
        <v>DNC</v>
      </c>
      <c r="E31" s="126"/>
      <c r="F31" s="110" t="e">
        <f>+E31-D31</f>
        <v>#VALUE!</v>
      </c>
      <c r="G31" s="110" t="e">
        <f>+(550/(550+J31))*F31</f>
        <v>#VALUE!</v>
      </c>
      <c r="H31" s="60" t="str">
        <f>Boat!B30</f>
        <v>J/110</v>
      </c>
      <c r="I31" s="60" t="str">
        <f>Boat!C30</f>
        <v>USA 679</v>
      </c>
      <c r="J31" s="120">
        <f>IF(C31="DNC",Boat!D30,IF(C31="RC",Boat!D30,IF(C31="NR",Boat!D30,IF(C31="NC",Boat!D30,Boat!F30))))</f>
        <v>105</v>
      </c>
    </row>
    <row r="32" spans="1:10" s="37" customFormat="1" ht="13">
      <c r="A32" s="59" t="str">
        <f>Boat!A31</f>
        <v>LIBERTY PREVAILS</v>
      </c>
      <c r="B32" s="60" t="str">
        <f>Boat!H31</f>
        <v>Eunice Lin</v>
      </c>
      <c r="C32" s="54" t="s">
        <v>144</v>
      </c>
      <c r="D32" s="110">
        <f>VLOOKUP(CLASS,CLASS_START,2,FALSE)</f>
        <v>0.77777777777777779</v>
      </c>
      <c r="E32" s="126">
        <v>0.81328703703703698</v>
      </c>
      <c r="F32" s="110">
        <f>+E32-D32</f>
        <v>3.5509259259259185E-2</v>
      </c>
      <c r="G32" s="110">
        <f>+(550/(550+J32))*F32</f>
        <v>2.6753551496702128E-2</v>
      </c>
      <c r="H32" s="60" t="str">
        <f>Boat!B31</f>
        <v>Alerion Express 28</v>
      </c>
      <c r="I32" s="60">
        <f>Boat!C31</f>
        <v>342</v>
      </c>
      <c r="J32" s="120">
        <f>IF(C32="DNC",Boat!D31,IF(C32="RC",Boat!D31,IF(C32="NR",Boat!D31,IF(C32="NC",Boat!D31,Boat!F31))))</f>
        <v>180</v>
      </c>
    </row>
    <row r="33" spans="1:12" s="37" customFormat="1" ht="13">
      <c r="A33" s="59" t="str">
        <f>Boat!A32</f>
        <v>MIRABELLE</v>
      </c>
      <c r="B33" s="60" t="str">
        <f>Boat!H32</f>
        <v>Bryan Martin</v>
      </c>
      <c r="C33" s="54" t="s">
        <v>185</v>
      </c>
      <c r="D33" s="110" t="str">
        <f>VLOOKUP(CLASS,CLASS_START,2,FALSE)</f>
        <v>DNC</v>
      </c>
      <c r="E33" s="123"/>
      <c r="F33" s="110" t="e">
        <f>+E33-D33</f>
        <v>#VALUE!</v>
      </c>
      <c r="G33" s="110" t="e">
        <f>+(550/(550+J33))*F33</f>
        <v>#VALUE!</v>
      </c>
      <c r="H33" s="60" t="str">
        <f>Boat!B32</f>
        <v>Catalina 320</v>
      </c>
      <c r="I33" s="60">
        <f>Boat!C32</f>
        <v>93413</v>
      </c>
      <c r="J33" s="120">
        <f>IF(C33="DNC",Boat!D32,IF(C33="RC",Boat!D32,IF(C33="NR",Boat!D32,IF(C33="NC",Boat!D32,Boat!F32))))</f>
        <v>183</v>
      </c>
    </row>
    <row r="34" spans="1:12" s="37" customFormat="1" ht="13">
      <c r="A34" s="59" t="str">
        <f>Boat!A33</f>
        <v>PUT-IN-BAY</v>
      </c>
      <c r="B34" s="60" t="str">
        <f>Boat!H33</f>
        <v>Bruce Trauben</v>
      </c>
      <c r="C34" s="54" t="s">
        <v>75</v>
      </c>
      <c r="D34" s="110">
        <f>VLOOKUP(CLASS,CLASS_START,2,FALSE)</f>
        <v>0.77430555555555547</v>
      </c>
      <c r="E34" s="123">
        <v>0.81376157407407401</v>
      </c>
      <c r="F34" s="110">
        <f>+E34-D34</f>
        <v>3.9456018518518543E-2</v>
      </c>
      <c r="G34" s="110">
        <f>+(550/(550+J34))*F34</f>
        <v>2.7893072217461696E-2</v>
      </c>
      <c r="H34" s="60" t="str">
        <f>Boat!B33</f>
        <v>Bristol 29.9</v>
      </c>
      <c r="I34" s="60">
        <f>Boat!C33</f>
        <v>153</v>
      </c>
      <c r="J34" s="120">
        <f>IF(C34="DNC",Boat!D33,IF(C34="RC",Boat!D33,IF(C34="NR",Boat!D33,IF(C34="NC",Boat!D33,Boat!F33))))</f>
        <v>228</v>
      </c>
    </row>
    <row r="35" spans="1:12" s="37" customFormat="1" ht="13">
      <c r="A35" s="59" t="str">
        <f>Boat!A34</f>
        <v>R. DIVERSION</v>
      </c>
      <c r="B35" s="60" t="str">
        <f>Boat!H34</f>
        <v>Scott Schenking</v>
      </c>
      <c r="C35" s="54" t="s">
        <v>185</v>
      </c>
      <c r="D35" s="110" t="str">
        <f>VLOOKUP(CLASS,CLASS_START,2,FALSE)</f>
        <v>DNC</v>
      </c>
      <c r="F35" s="110" t="e">
        <f>+E35-D35</f>
        <v>#VALUE!</v>
      </c>
      <c r="G35" s="110" t="e">
        <f>+(550/(550+J35))*F35</f>
        <v>#VALUE!</v>
      </c>
      <c r="H35" s="60" t="str">
        <f>Boat!B34</f>
        <v>Hunter Legend 35</v>
      </c>
      <c r="I35" s="60">
        <f>Boat!C34</f>
        <v>0</v>
      </c>
      <c r="J35" s="120">
        <f>IF(C35="DNC",Boat!D34,IF(C35="RC",Boat!D34,IF(C35="NR",Boat!D34,IF(C35="NC",Boat!D34,Boat!F34))))</f>
        <v>132</v>
      </c>
    </row>
    <row r="36" spans="1:12" s="37" customFormat="1" ht="13">
      <c r="A36" s="59" t="str">
        <f>Boat!A35</f>
        <v>RED SKY</v>
      </c>
      <c r="B36" s="60" t="str">
        <f>Boat!H35</f>
        <v>Doug Ellmore</v>
      </c>
      <c r="C36" s="54" t="s">
        <v>144</v>
      </c>
      <c r="D36" s="110">
        <f>VLOOKUP(CLASS,CLASS_START,2,FALSE)</f>
        <v>0.77777777777777779</v>
      </c>
      <c r="E36" s="123">
        <v>0.81762731481481488</v>
      </c>
      <c r="F36" s="110">
        <f>+E36-D36</f>
        <v>3.9849537037037086E-2</v>
      </c>
      <c r="G36" s="110">
        <f>+(550/(550+J36))*F36</f>
        <v>2.7955670115268366E-2</v>
      </c>
      <c r="H36" s="60" t="str">
        <f>Boat!B35</f>
        <v>C&amp;C 24</v>
      </c>
      <c r="I36" s="60">
        <f>Boat!C35</f>
        <v>102</v>
      </c>
      <c r="J36" s="120">
        <f>IF(C36="DNC",Boat!D35,IF(C36="RC",Boat!D35,IF(C36="NR",Boat!D35,IF(C36="NC",Boat!D35,Boat!F35))))</f>
        <v>234</v>
      </c>
    </row>
    <row r="37" spans="1:12" s="37" customFormat="1" ht="13">
      <c r="A37" s="59" t="str">
        <f>Boat!A36</f>
        <v>RESILIENT</v>
      </c>
      <c r="B37" s="60" t="str">
        <f>Boat!H36</f>
        <v>Bob Spann</v>
      </c>
      <c r="C37" s="54" t="s">
        <v>185</v>
      </c>
      <c r="D37" s="110" t="str">
        <f>VLOOKUP(CLASS,CLASS_START,2,FALSE)</f>
        <v>DNC</v>
      </c>
      <c r="E37" s="123"/>
      <c r="F37" s="110" t="e">
        <f>+E37-D37</f>
        <v>#VALUE!</v>
      </c>
      <c r="G37" s="110" t="e">
        <f>+(550/(550+J37))*F37</f>
        <v>#VALUE!</v>
      </c>
      <c r="H37" s="60" t="str">
        <f>Boat!B36</f>
        <v>Alerion Express 28-2</v>
      </c>
      <c r="I37" s="60">
        <f>Boat!C36</f>
        <v>192</v>
      </c>
      <c r="J37" s="120">
        <f>IF(C37="DNC",Boat!D36,IF(C37="RC",Boat!D36,IF(C37="NR",Boat!D36,IF(C37="NC",Boat!D36,Boat!F36))))</f>
        <v>174</v>
      </c>
    </row>
    <row r="38" spans="1:12" s="12" customFormat="1" ht="13">
      <c r="A38" s="59" t="str">
        <f>Boat!A37</f>
        <v>SECOND WIND</v>
      </c>
      <c r="B38" s="60" t="str">
        <f>Boat!H37</f>
        <v>Joe Howell</v>
      </c>
      <c r="C38" s="54" t="s">
        <v>36</v>
      </c>
      <c r="D38" s="110">
        <f>VLOOKUP(CLASS,CLASS_START,2,FALSE)</f>
        <v>0.77777777777777779</v>
      </c>
      <c r="E38" s="123">
        <v>0.81394675925925919</v>
      </c>
      <c r="F38" s="110">
        <f>+E38-D38</f>
        <v>3.6168981481481399E-2</v>
      </c>
      <c r="G38" s="110">
        <f>+(550/(550+J38))*F38</f>
        <v>2.8176968576224884E-2</v>
      </c>
      <c r="H38" s="60" t="str">
        <f>Boat!B37</f>
        <v>Jeanneau 39I</v>
      </c>
      <c r="I38" s="60">
        <f>Boat!C37</f>
        <v>10</v>
      </c>
      <c r="J38" s="120">
        <f>IF(C38="DNC",Boat!D37,IF(C38="RC",Boat!D37,IF(C38="NR",Boat!D37,IF(C38="NC",Boat!D37,Boat!F37))))</f>
        <v>156</v>
      </c>
      <c r="K38" s="29"/>
      <c r="L38" s="129"/>
    </row>
    <row r="39" spans="1:12" s="12" customFormat="1" ht="13">
      <c r="A39" s="59" t="str">
        <f>Boat!A38</f>
        <v>SHAZAM</v>
      </c>
      <c r="B39" s="60" t="str">
        <f>Boat!H38</f>
        <v>Jphn Driver</v>
      </c>
      <c r="C39" s="54" t="s">
        <v>185</v>
      </c>
      <c r="D39" s="110" t="str">
        <f>VLOOKUP(CLASS,CLASS_START,2,FALSE)</f>
        <v>DNC</v>
      </c>
      <c r="E39" s="123"/>
      <c r="F39" s="110" t="e">
        <f>+E39-D39</f>
        <v>#VALUE!</v>
      </c>
      <c r="G39" s="110" t="e">
        <f>+(550/(550+J39))*F39</f>
        <v>#VALUE!</v>
      </c>
      <c r="H39" s="60" t="str">
        <f>Boat!B38</f>
        <v>J/130</v>
      </c>
      <c r="I39" s="60">
        <f>Boat!C38</f>
        <v>43984</v>
      </c>
      <c r="J39" s="120">
        <f>IF(C39="DNC",Boat!D38,IF(C39="RC",Boat!D38,IF(C39="NR",Boat!D38,IF(C39="NC",Boat!D38,Boat!F38))))</f>
        <v>42</v>
      </c>
      <c r="K39" s="29"/>
      <c r="L39" s="129"/>
    </row>
    <row r="40" spans="1:12" ht="13">
      <c r="A40" s="59" t="str">
        <f>Boat!A39</f>
        <v>SMOKE</v>
      </c>
      <c r="B40" s="60" t="str">
        <f>Boat!H39</f>
        <v>Jeff Jeglinski</v>
      </c>
      <c r="C40" s="54" t="s">
        <v>144</v>
      </c>
      <c r="D40" s="110">
        <f>VLOOKUP(CLASS,CLASS_START,2,FALSE)</f>
        <v>0.77777777777777779</v>
      </c>
      <c r="E40" s="123">
        <v>0.81510416666666663</v>
      </c>
      <c r="F40" s="110">
        <f>+E40-D40</f>
        <v>3.732638888888884E-2</v>
      </c>
      <c r="G40" s="110">
        <f>+(550/(550+J40))*F40</f>
        <v>2.812262176560118E-2</v>
      </c>
      <c r="H40" s="60" t="str">
        <f>Boat!B39</f>
        <v>C&amp;C 27-3</v>
      </c>
      <c r="I40" s="60">
        <f>Boat!C39</f>
        <v>63233</v>
      </c>
      <c r="J40" s="120">
        <f>IF(C40="DNC",Boat!D39,IF(C40="RC",Boat!D39,IF(C40="NR",Boat!D39,IF(C40="NC",Boat!D39,Boat!F39))))</f>
        <v>180</v>
      </c>
      <c r="K40" s="29"/>
      <c r="L40" s="30"/>
    </row>
    <row r="41" spans="1:12" ht="13">
      <c r="A41" s="59" t="str">
        <f>Boat!A40</f>
        <v>SPIRIT</v>
      </c>
      <c r="B41" s="60" t="str">
        <f>Boat!H40</f>
        <v>Tom Wiltshire</v>
      </c>
      <c r="C41" s="54" t="s">
        <v>36</v>
      </c>
      <c r="D41" s="110">
        <f>VLOOKUP(CLASS,CLASS_START,2,FALSE)</f>
        <v>0.77777777777777779</v>
      </c>
      <c r="E41" s="123">
        <v>0.8165972222222222</v>
      </c>
      <c r="F41" s="110">
        <f>+E41-D41</f>
        <v>3.8819444444444406E-2</v>
      </c>
      <c r="G41" s="110">
        <f>+(550/(550+J41))*F41</f>
        <v>2.889133213050666E-2</v>
      </c>
      <c r="H41" s="60" t="str">
        <f>Boat!B40</f>
        <v>Ticon 30</v>
      </c>
      <c r="I41" s="60" t="str">
        <f>Boat!C40</f>
        <v>USA 309</v>
      </c>
      <c r="J41" s="120">
        <f>IF(C41="DNC",Boat!D40,IF(C41="RC",Boat!D40,IF(C41="NR",Boat!D40,IF(C41="NC",Boat!D40,Boat!F40))))</f>
        <v>189</v>
      </c>
      <c r="K41" s="29"/>
      <c r="L41" s="30"/>
    </row>
    <row r="42" spans="1:12" s="37" customFormat="1" ht="13">
      <c r="A42" s="59" t="str">
        <f>Boat!A41</f>
        <v>SPOOK</v>
      </c>
      <c r="B42" s="60" t="str">
        <f>Boat!H41</f>
        <v>Rich Ordeman</v>
      </c>
      <c r="C42" s="54" t="s">
        <v>185</v>
      </c>
      <c r="D42" s="110" t="str">
        <f>VLOOKUP(CLASS,CLASS_START,2,FALSE)</f>
        <v>DNC</v>
      </c>
      <c r="E42" s="123"/>
      <c r="F42" s="110" t="e">
        <f>+E42-D42</f>
        <v>#VALUE!</v>
      </c>
      <c r="G42" s="110" t="e">
        <f>+(550/(550+J42))*F42</f>
        <v>#VALUE!</v>
      </c>
      <c r="H42" s="60" t="str">
        <f>Boat!B41</f>
        <v>Beneteau First 29</v>
      </c>
      <c r="I42" s="60">
        <f>Boat!C41</f>
        <v>63306</v>
      </c>
      <c r="J42" s="120">
        <f>IF(C42="DNC",Boat!D41,IF(C42="RC",Boat!D41,IF(C42="NR",Boat!D41,IF(C42="NC",Boat!D41,Boat!F41))))</f>
        <v>168</v>
      </c>
    </row>
    <row r="43" spans="1:12" ht="13">
      <c r="A43" s="59" t="str">
        <f>Boat!A42</f>
        <v>TUANIS</v>
      </c>
      <c r="B43" s="60" t="str">
        <f>Boat!H42</f>
        <v>Dmitrii Kischukov</v>
      </c>
      <c r="C43" s="54" t="s">
        <v>36</v>
      </c>
      <c r="D43" s="110">
        <f>VLOOKUP(CLASS,CLASS_START,2,FALSE)</f>
        <v>0.77777777777777779</v>
      </c>
      <c r="E43" s="123">
        <v>0.81384259259259262</v>
      </c>
      <c r="F43" s="110">
        <f>+E43-D43</f>
        <v>3.6064814814814827E-2</v>
      </c>
      <c r="G43" s="110">
        <f>+(550/(550+J43))*F43</f>
        <v>2.7397304072027839E-2</v>
      </c>
      <c r="H43" s="60" t="str">
        <f>Boat!B42</f>
        <v>Pearson 30</v>
      </c>
      <c r="I43" s="60" t="str">
        <f>Boat!C42</f>
        <v>P30</v>
      </c>
      <c r="J43" s="120">
        <f>IF(C43="DNC",Boat!D42,IF(C43="RC",Boat!D42,IF(C43="NR",Boat!D42,IF(C43="NC",Boat!D42,Boat!F42))))</f>
        <v>174</v>
      </c>
      <c r="K43" s="29"/>
      <c r="L43" s="30"/>
    </row>
    <row r="44" spans="1:12" ht="13">
      <c r="A44" s="59" t="str">
        <f>Boat!A43</f>
        <v>UNCLOUDY DAY</v>
      </c>
      <c r="B44" s="60" t="str">
        <f>Boat!H43</f>
        <v>Will Battle</v>
      </c>
      <c r="C44" s="54" t="s">
        <v>185</v>
      </c>
      <c r="D44" s="110" t="str">
        <f>VLOOKUP(CLASS,CLASS_START,2,FALSE)</f>
        <v>DNC</v>
      </c>
      <c r="E44" s="9"/>
      <c r="F44" s="110" t="e">
        <f>+E44-D44</f>
        <v>#VALUE!</v>
      </c>
      <c r="G44" s="110" t="e">
        <f>+(550/(550+J44))*F44</f>
        <v>#VALUE!</v>
      </c>
      <c r="H44" s="60" t="str">
        <f>Boat!B43</f>
        <v>J/30</v>
      </c>
      <c r="I44" s="60">
        <f>Boat!C43</f>
        <v>40585</v>
      </c>
      <c r="J44" s="120">
        <f>IF(C44="DNC",Boat!D43,IF(C44="RC",Boat!D43,IF(C44="NR",Boat!D43,IF(C44="NC",Boat!D43,Boat!F43))))</f>
        <v>147</v>
      </c>
      <c r="K44" s="29"/>
      <c r="L44" s="30"/>
    </row>
    <row r="45" spans="1:12" ht="13">
      <c r="A45" s="59" t="str">
        <f>Boat!A44</f>
        <v>VELOCITY</v>
      </c>
      <c r="B45" s="60" t="str">
        <f>Boat!H44</f>
        <v>John Schafer</v>
      </c>
      <c r="C45" s="54" t="s">
        <v>185</v>
      </c>
      <c r="D45" s="110" t="str">
        <f>VLOOKUP(CLASS,CLASS_START,2,FALSE)</f>
        <v>DNC</v>
      </c>
      <c r="E45" s="123"/>
      <c r="F45" s="110" t="e">
        <f>+E45-D45</f>
        <v>#VALUE!</v>
      </c>
      <c r="G45" s="110" t="e">
        <f>+(550/(550+J45))*F45</f>
        <v>#VALUE!</v>
      </c>
      <c r="H45" s="60" t="str">
        <f>Boat!B44</f>
        <v>Catalina 445</v>
      </c>
      <c r="I45" s="60">
        <f>Boat!C44</f>
        <v>54</v>
      </c>
      <c r="J45" s="120">
        <f>IF(C45="DNC",Boat!D44,IF(C45="RC",Boat!D44,IF(C45="NR",Boat!D44,IF(C45="NC",Boat!D44,Boat!F44))))</f>
        <v>132</v>
      </c>
      <c r="K45" s="29"/>
      <c r="L45" s="30"/>
    </row>
    <row r="46" spans="1:12" ht="13">
      <c r="A46" s="59" t="str">
        <f>Boat!A45</f>
        <v>VITA BREVIS</v>
      </c>
      <c r="B46" s="60" t="str">
        <f>Boat!H45</f>
        <v>Chris Rerro</v>
      </c>
      <c r="C46" s="54" t="s">
        <v>185</v>
      </c>
      <c r="D46" s="110" t="str">
        <f>VLOOKUP(CLASS,CLASS_START,2,FALSE)</f>
        <v>DNC</v>
      </c>
      <c r="E46" s="123"/>
      <c r="F46" s="110" t="e">
        <f>+E46-D46</f>
        <v>#VALUE!</v>
      </c>
      <c r="G46" s="110" t="e">
        <f>+(550/(550+J46))*F46</f>
        <v>#VALUE!</v>
      </c>
      <c r="H46" s="60" t="str">
        <f>Boat!B45</f>
        <v>Seidelman 30T</v>
      </c>
      <c r="I46" s="60">
        <f>Boat!C45</f>
        <v>64</v>
      </c>
      <c r="J46" s="120">
        <f>IF(C46="DNC",Boat!D45,IF(C46="RC",Boat!D45,IF(C46="NR",Boat!D45,IF(C46="NC",Boat!D45,Boat!F45))))</f>
        <v>201</v>
      </c>
      <c r="K46" s="29"/>
      <c r="L46" s="30"/>
    </row>
    <row r="47" spans="1:12" ht="13">
      <c r="A47" s="59" t="str">
        <f>Boat!A46</f>
        <v>WHOOSH</v>
      </c>
      <c r="B47" s="60" t="str">
        <f>Boat!H46</f>
        <v>Bev Wright</v>
      </c>
      <c r="C47" s="54" t="s">
        <v>36</v>
      </c>
      <c r="D47" s="110">
        <f>VLOOKUP(CLASS,CLASS_START,2,FALSE)</f>
        <v>0.77777777777777779</v>
      </c>
      <c r="E47" s="123">
        <v>0.81813657407407403</v>
      </c>
      <c r="F47" s="110">
        <f>+E47-D47</f>
        <v>4.035879629629624E-2</v>
      </c>
      <c r="G47" s="110">
        <f>+(550/(550+J47))*F47</f>
        <v>3.0407312278031413E-2</v>
      </c>
      <c r="H47" s="60" t="str">
        <f>Boat!B46</f>
        <v>Catalina 320</v>
      </c>
      <c r="I47" s="60">
        <f>Boat!C46</f>
        <v>15</v>
      </c>
      <c r="J47" s="120">
        <f>IF(C47="DNC",Boat!D46,IF(C47="RC",Boat!D46,IF(C47="NR",Boat!D46,IF(C47="NC",Boat!D46,Boat!F46))))</f>
        <v>180</v>
      </c>
      <c r="K47" s="29"/>
      <c r="L47" s="30"/>
    </row>
    <row r="48" spans="1:12" ht="13">
      <c r="A48" s="59" t="str">
        <f>Boat!A47</f>
        <v xml:space="preserve">WILD GOOSE </v>
      </c>
      <c r="B48" s="60" t="str">
        <f>Boat!H47</f>
        <v>Jim Gander</v>
      </c>
      <c r="C48" s="54" t="s">
        <v>185</v>
      </c>
      <c r="D48" s="110" t="str">
        <f>VLOOKUP(CLASS,CLASS_START,2,FALSE)</f>
        <v>DNC</v>
      </c>
      <c r="E48" s="123"/>
      <c r="F48" s="110" t="e">
        <f>+E48-D48</f>
        <v>#VALUE!</v>
      </c>
      <c r="G48" s="110" t="e">
        <f>+(550/(550+J48))*F48</f>
        <v>#VALUE!</v>
      </c>
      <c r="H48" s="60" t="str">
        <f>Boat!B47</f>
        <v>Niagara 35</v>
      </c>
      <c r="I48" s="60">
        <f>Boat!C47</f>
        <v>26</v>
      </c>
      <c r="J48" s="120">
        <f>IF(C48="DNC",Boat!D47,IF(C48="RC",Boat!D47,IF(C48="NR",Boat!D47,IF(C48="NC",Boat!D47,Boat!F47))))</f>
        <v>153</v>
      </c>
      <c r="K48" s="29"/>
      <c r="L48" s="30"/>
    </row>
    <row r="49" spans="1:12" ht="13">
      <c r="A49" s="59" t="str">
        <f>Boat!A48</f>
        <v>WINDS OF CHANGE</v>
      </c>
      <c r="B49" s="60" t="str">
        <f>Boat!H48</f>
        <v>Matt Smith</v>
      </c>
      <c r="C49" s="54" t="s">
        <v>185</v>
      </c>
      <c r="D49" s="110" t="str">
        <f>VLOOKUP(CLASS,CLASS_START,2,FALSE)</f>
        <v>DNC</v>
      </c>
      <c r="E49" s="123"/>
      <c r="F49" s="110" t="e">
        <f>+E49-D49</f>
        <v>#VALUE!</v>
      </c>
      <c r="G49" s="110" t="e">
        <f>+(550/(550+J49))*F49</f>
        <v>#VALUE!</v>
      </c>
      <c r="H49" s="60" t="str">
        <f>Boat!B48</f>
        <v>Hunter 30-2</v>
      </c>
      <c r="I49" s="60">
        <f>Boat!C48</f>
        <v>30</v>
      </c>
      <c r="J49" s="120">
        <f>IF(C49="DNC",Boat!D48,IF(C49="RC",Boat!D48,IF(C49="NR",Boat!D48,IF(C49="NC",Boat!D48,Boat!F48))))</f>
        <v>180</v>
      </c>
      <c r="K49" s="29"/>
      <c r="L49" s="30"/>
    </row>
    <row r="50" spans="1:12" ht="13">
      <c r="A50" s="59"/>
      <c r="B50" s="60"/>
      <c r="C50" s="54"/>
      <c r="D50" s="27"/>
      <c r="E50" s="126"/>
      <c r="F50" s="27"/>
      <c r="G50" s="27"/>
      <c r="H50" s="60"/>
      <c r="I50" s="60"/>
      <c r="J50" s="120"/>
      <c r="K50" s="29"/>
      <c r="L50" s="30"/>
    </row>
    <row r="51" spans="1:12" ht="13">
      <c r="A51" s="59"/>
      <c r="B51" s="60"/>
      <c r="C51" s="54"/>
      <c r="D51" s="27"/>
      <c r="E51" s="126"/>
      <c r="F51" s="27"/>
      <c r="G51" s="27"/>
      <c r="H51" s="60"/>
      <c r="I51" s="60"/>
      <c r="J51" s="120"/>
      <c r="K51" s="29"/>
      <c r="L51" s="30"/>
    </row>
    <row r="52" spans="1:12" ht="13">
      <c r="A52" s="59"/>
      <c r="B52" s="60"/>
      <c r="C52" s="54"/>
      <c r="D52" s="27"/>
      <c r="E52" s="126"/>
      <c r="F52" s="27"/>
      <c r="G52" s="27"/>
      <c r="H52" s="60"/>
      <c r="I52" s="60"/>
      <c r="J52" s="120"/>
      <c r="K52" s="29"/>
      <c r="L52" s="30"/>
    </row>
    <row r="53" spans="1:12" ht="13">
      <c r="A53" s="59"/>
      <c r="B53" s="60"/>
      <c r="C53" s="54"/>
      <c r="D53" s="27"/>
      <c r="E53" s="123"/>
      <c r="F53" s="27"/>
      <c r="G53" s="27"/>
      <c r="H53" s="60"/>
      <c r="I53" s="60"/>
      <c r="J53" s="120"/>
      <c r="K53" s="29"/>
      <c r="L53" s="30"/>
    </row>
    <row r="54" spans="1:12" ht="13">
      <c r="A54" s="59"/>
      <c r="B54" s="60"/>
      <c r="C54" s="54"/>
      <c r="D54" s="27"/>
      <c r="E54" s="55"/>
      <c r="F54" s="27"/>
      <c r="G54" s="27"/>
      <c r="H54" s="60"/>
      <c r="I54" s="60"/>
      <c r="J54" s="60"/>
      <c r="K54" s="29"/>
      <c r="L54" s="30"/>
    </row>
    <row r="55" spans="1:12" ht="13">
      <c r="A55" s="59"/>
      <c r="B55" s="60"/>
      <c r="C55" s="54"/>
      <c r="D55" s="27"/>
      <c r="E55" s="55"/>
      <c r="F55" s="27"/>
      <c r="G55" s="27"/>
      <c r="H55" s="60"/>
      <c r="I55" s="60"/>
      <c r="J55" s="60"/>
      <c r="K55" s="29"/>
      <c r="L55" s="30"/>
    </row>
    <row r="56" spans="1:12" ht="13">
      <c r="A56" s="59"/>
      <c r="B56" s="60"/>
      <c r="C56" s="54"/>
      <c r="D56" s="27"/>
      <c r="E56" s="55"/>
      <c r="F56" s="27"/>
      <c r="G56" s="27"/>
      <c r="H56" s="60"/>
      <c r="I56" s="60"/>
      <c r="J56" s="60"/>
      <c r="K56" s="29"/>
      <c r="L56" s="30"/>
    </row>
    <row r="57" spans="1:12" ht="13">
      <c r="A57" s="59"/>
      <c r="B57" s="60"/>
      <c r="C57" s="54"/>
      <c r="D57" s="27"/>
      <c r="E57" s="55"/>
      <c r="F57" s="27"/>
      <c r="G57" s="27"/>
      <c r="H57" s="60"/>
      <c r="I57" s="60"/>
      <c r="J57" s="60"/>
      <c r="K57" s="29"/>
      <c r="L57" s="30"/>
    </row>
    <row r="58" spans="1:12" ht="13">
      <c r="A58" s="59"/>
      <c r="B58" s="60"/>
      <c r="C58" s="54"/>
      <c r="D58" s="27"/>
      <c r="E58" s="55"/>
      <c r="F58" s="27"/>
      <c r="G58" s="27"/>
      <c r="H58" s="60"/>
      <c r="I58" s="60"/>
      <c r="J58" s="60"/>
      <c r="K58" s="29"/>
      <c r="L58" s="30"/>
    </row>
    <row r="59" spans="1:12" ht="13">
      <c r="A59" s="59"/>
      <c r="B59" s="60"/>
      <c r="C59" s="54"/>
      <c r="D59" s="27"/>
      <c r="E59" s="55"/>
      <c r="F59" s="27"/>
      <c r="G59" s="27"/>
      <c r="H59" s="60"/>
      <c r="I59" s="60"/>
      <c r="J59" s="60"/>
      <c r="K59" s="29"/>
      <c r="L59" s="30"/>
    </row>
    <row r="60" spans="1:12" ht="13">
      <c r="A60" s="59"/>
      <c r="B60" s="60"/>
      <c r="C60" s="54"/>
      <c r="D60" s="27"/>
      <c r="E60" s="55"/>
      <c r="F60" s="27"/>
      <c r="G60" s="27"/>
      <c r="H60" s="60"/>
      <c r="I60" s="60"/>
      <c r="J60" s="60"/>
      <c r="K60" s="29"/>
      <c r="L60" s="30"/>
    </row>
    <row r="61" spans="1:12" ht="13">
      <c r="A61" s="59"/>
      <c r="B61" s="60"/>
      <c r="C61" s="54"/>
      <c r="D61" s="27"/>
      <c r="E61" s="55"/>
      <c r="F61" s="27"/>
      <c r="G61" s="27"/>
      <c r="H61" s="60"/>
      <c r="I61" s="60"/>
      <c r="J61" s="60"/>
      <c r="K61" s="29"/>
      <c r="L61" s="30"/>
    </row>
    <row r="62" spans="1:12" ht="13">
      <c r="A62" s="59"/>
      <c r="B62" s="60"/>
      <c r="C62" s="54"/>
      <c r="D62" s="27"/>
      <c r="E62" s="55"/>
      <c r="F62" s="27"/>
      <c r="G62" s="27"/>
      <c r="H62" s="60"/>
      <c r="I62" s="60"/>
      <c r="J62" s="60"/>
      <c r="K62" s="29"/>
      <c r="L62" s="30"/>
    </row>
    <row r="63" spans="1:12" ht="13">
      <c r="A63" s="25"/>
      <c r="B63" s="45"/>
      <c r="C63" s="54"/>
      <c r="D63" s="27"/>
      <c r="E63" s="56"/>
      <c r="F63" s="28"/>
      <c r="G63" s="27"/>
      <c r="H63" s="29"/>
      <c r="I63" s="29"/>
      <c r="J63" s="29"/>
      <c r="K63" s="29"/>
      <c r="L63" s="30"/>
    </row>
    <row r="64" spans="1:12" ht="13">
      <c r="A64" s="25"/>
      <c r="B64" s="45"/>
      <c r="C64" s="54"/>
      <c r="D64" s="27"/>
      <c r="E64" s="56"/>
      <c r="F64" s="28"/>
      <c r="G64" s="27"/>
      <c r="H64" s="29"/>
      <c r="I64" s="29"/>
      <c r="J64" s="29"/>
      <c r="K64" s="29"/>
      <c r="L64" s="30"/>
    </row>
    <row r="65" spans="1:10" ht="13">
      <c r="A65" s="25"/>
      <c r="B65" s="45"/>
      <c r="C65" s="54"/>
      <c r="D65" s="27"/>
      <c r="E65" s="56"/>
      <c r="F65" s="28"/>
      <c r="G65" s="28"/>
      <c r="H65" s="29"/>
      <c r="I65" s="29"/>
      <c r="J65" s="29"/>
    </row>
    <row r="66" spans="1:10" ht="13">
      <c r="A66" s="25"/>
      <c r="B66" s="45"/>
      <c r="C66" s="54"/>
      <c r="D66" s="27"/>
      <c r="E66" s="56"/>
      <c r="F66" s="28"/>
      <c r="G66" s="28"/>
      <c r="H66" s="29"/>
      <c r="I66" s="29"/>
      <c r="J66" s="29"/>
    </row>
    <row r="67" spans="1:10" ht="13">
      <c r="A67" s="25"/>
      <c r="B67" s="45"/>
      <c r="C67" s="54"/>
      <c r="D67" s="27"/>
      <c r="E67" s="56"/>
      <c r="F67" s="28"/>
      <c r="G67" s="28"/>
      <c r="H67" s="29"/>
      <c r="I67" s="29"/>
      <c r="J67" s="29"/>
    </row>
    <row r="68" spans="1:10" ht="13">
      <c r="A68" s="25"/>
      <c r="B68" s="45"/>
      <c r="C68" s="26"/>
      <c r="D68" s="27"/>
      <c r="E68" s="33"/>
      <c r="F68" s="28"/>
      <c r="G68" s="28"/>
      <c r="H68" s="29"/>
      <c r="I68" s="29"/>
      <c r="J68" s="29"/>
    </row>
    <row r="69" spans="1:10" ht="13">
      <c r="A69" s="25"/>
      <c r="B69" s="45"/>
      <c r="C69" s="26"/>
      <c r="D69" s="27"/>
      <c r="E69" s="33"/>
      <c r="F69" s="28"/>
      <c r="G69" s="28"/>
      <c r="H69" s="29"/>
      <c r="I69" s="29"/>
      <c r="J69" s="29"/>
    </row>
    <row r="70" spans="1:10" ht="13">
      <c r="A70" s="25"/>
      <c r="B70" s="45"/>
      <c r="C70" s="26"/>
      <c r="D70" s="27"/>
      <c r="E70" s="33"/>
      <c r="F70" s="28"/>
      <c r="G70" s="28"/>
      <c r="H70" s="29"/>
      <c r="I70" s="29"/>
      <c r="J70" s="29"/>
    </row>
    <row r="71" spans="1:10" ht="13">
      <c r="A71" s="25"/>
      <c r="B71" s="45"/>
      <c r="C71" s="26"/>
      <c r="D71" s="27"/>
      <c r="E71" s="33"/>
      <c r="F71" s="28"/>
      <c r="G71" s="28"/>
      <c r="H71" s="29"/>
      <c r="I71" s="29"/>
      <c r="J71" s="29"/>
    </row>
    <row r="72" spans="1:10" ht="13">
      <c r="A72" s="25"/>
      <c r="B72" s="45"/>
      <c r="C72" s="26"/>
      <c r="D72" s="27"/>
      <c r="E72" s="33"/>
      <c r="F72" s="28"/>
      <c r="G72" s="28"/>
      <c r="H72" s="29"/>
      <c r="I72" s="29"/>
      <c r="J72" s="29"/>
    </row>
    <row r="73" spans="1:10" ht="13">
      <c r="A73" s="25"/>
      <c r="B73" s="45"/>
      <c r="C73" s="26"/>
      <c r="D73" s="27"/>
      <c r="E73" s="33"/>
      <c r="F73" s="28"/>
      <c r="G73" s="28"/>
      <c r="H73" s="29"/>
      <c r="I73" s="29"/>
      <c r="J73" s="29"/>
    </row>
    <row r="74" spans="1:10" ht="13">
      <c r="A74" s="25"/>
      <c r="B74" s="45"/>
      <c r="C74" s="26"/>
      <c r="D74" s="27"/>
      <c r="E74" s="33"/>
      <c r="F74" s="28"/>
      <c r="G74" s="28"/>
      <c r="H74" s="29"/>
      <c r="I74" s="29"/>
      <c r="J74" s="29"/>
    </row>
    <row r="75" spans="1:10" ht="13">
      <c r="A75" s="25"/>
      <c r="B75" s="45"/>
      <c r="C75" s="26"/>
      <c r="D75" s="27"/>
      <c r="E75" s="33"/>
      <c r="F75" s="28"/>
      <c r="G75" s="28"/>
      <c r="H75" s="29"/>
      <c r="I75" s="29"/>
      <c r="J75" s="29"/>
    </row>
    <row r="76" spans="1:10" ht="13">
      <c r="A76" s="25"/>
      <c r="B76" s="45"/>
      <c r="C76" s="26"/>
      <c r="D76" s="27"/>
      <c r="E76" s="33"/>
      <c r="F76" s="28"/>
      <c r="G76" s="28"/>
      <c r="H76" s="29"/>
      <c r="I76" s="29"/>
      <c r="J76" s="29"/>
    </row>
    <row r="77" spans="1:10" ht="13">
      <c r="A77" s="25"/>
      <c r="B77" s="45"/>
      <c r="C77" s="26"/>
      <c r="D77" s="27"/>
      <c r="E77" s="33"/>
      <c r="F77" s="28"/>
      <c r="G77" s="28"/>
      <c r="H77" s="29"/>
      <c r="I77" s="29"/>
      <c r="J77" s="29"/>
    </row>
  </sheetData>
  <sortState ref="A13:J49">
    <sortCondition ref="A13:A49"/>
  </sortState>
  <mergeCells count="2">
    <mergeCell ref="K10:L10"/>
    <mergeCell ref="G1:H1"/>
  </mergeCells>
  <phoneticPr fontId="12"/>
  <dataValidations xWindow="194" yWindow="342" count="2">
    <dataValidation type="list" errorStyle="warning" allowBlank="1" showInputMessage="1" showErrorMessage="1" errorTitle="Class Entry Error" error="Only GA, GB, SA, SB, RC, and DNS are valid entries." promptTitle="Register Boat" prompt="Select Class" sqref="C12">
      <formula1>$C$5:$C$10</formula1>
    </dataValidation>
    <dataValidation type="list" errorStyle="warning" allowBlank="1" showInputMessage="1" showErrorMessage="1" errorTitle="Class Entry Error" error="Only GA, GB, SA, SB, RC, and DNS are valid entries." promptTitle="Register" prompt="   Select Class_x000d_     From List_x000d_(Click on Arrow)" sqref="C13:C77">
      <formula1>$C$5:$C$10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V71"/>
  <sheetViews>
    <sheetView tabSelected="1" topLeftCell="A3" zoomScaleNormal="75" zoomScalePageLayoutView="75" workbookViewId="0">
      <selection activeCell="M9" sqref="M9"/>
    </sheetView>
  </sheetViews>
  <sheetFormatPr baseColWidth="10" defaultColWidth="0" defaultRowHeight="12"/>
  <cols>
    <col min="1" max="1" width="3" style="12" customWidth="1"/>
    <col min="2" max="2" width="19.33203125" style="9" customWidth="1"/>
    <col min="3" max="3" width="25" style="9" customWidth="1"/>
    <col min="4" max="4" width="8.33203125" style="9" customWidth="1"/>
    <col min="5" max="6" width="9.83203125" style="9" customWidth="1"/>
    <col min="7" max="8" width="10" style="9" customWidth="1"/>
    <col min="9" max="9" width="19.1640625" style="9" customWidth="1"/>
    <col min="10" max="10" width="10.5" style="9" customWidth="1"/>
    <col min="11" max="11" width="6.83203125" style="9" customWidth="1"/>
    <col min="12" max="12" width="7.33203125" style="9" customWidth="1"/>
    <col min="13" max="13" width="8.5" style="9" customWidth="1"/>
    <col min="14" max="14" width="3" style="12" customWidth="1"/>
    <col min="15" max="41" width="8.6640625" style="9" hidden="1" customWidth="1"/>
    <col min="42" max="255" width="8.83203125" style="9" hidden="1" customWidth="1"/>
    <col min="256" max="16384" width="8.83203125" hidden="1"/>
  </cols>
  <sheetData>
    <row r="1" spans="1:256" ht="17.25" customHeight="1">
      <c r="H1" s="40" t="s">
        <v>148</v>
      </c>
      <c r="I1" s="171">
        <v>43292</v>
      </c>
      <c r="J1" s="171"/>
      <c r="K1" s="40"/>
      <c r="L1" s="40"/>
      <c r="M1" s="40"/>
    </row>
    <row r="2" spans="1:256" ht="13">
      <c r="H2" s="40" t="s">
        <v>149</v>
      </c>
      <c r="I2" s="41" t="s">
        <v>77</v>
      </c>
      <c r="J2" s="43"/>
      <c r="K2" s="40"/>
      <c r="L2" s="40"/>
      <c r="M2" s="40"/>
    </row>
    <row r="3" spans="1:256" ht="13">
      <c r="E3" s="10"/>
      <c r="F3" s="10"/>
      <c r="H3" s="40" t="s">
        <v>150</v>
      </c>
      <c r="I3" s="46" t="s">
        <v>93</v>
      </c>
      <c r="J3" s="46" t="s">
        <v>180</v>
      </c>
      <c r="K3" s="40"/>
      <c r="L3" s="40"/>
      <c r="M3" s="40">
        <v>5</v>
      </c>
    </row>
    <row r="4" spans="1:256" ht="13">
      <c r="E4" s="10"/>
      <c r="F4" s="10"/>
      <c r="H4" s="40"/>
      <c r="I4" s="46" t="s">
        <v>0</v>
      </c>
      <c r="J4" s="46" t="s">
        <v>60</v>
      </c>
      <c r="K4" s="40"/>
      <c r="L4" s="40"/>
      <c r="M4" s="46">
        <v>6</v>
      </c>
    </row>
    <row r="5" spans="1:256" ht="13">
      <c r="B5" s="8"/>
      <c r="C5" s="8"/>
      <c r="D5" s="8"/>
      <c r="E5" s="10"/>
      <c r="F5" s="10"/>
      <c r="I5" s="40" t="s">
        <v>1</v>
      </c>
      <c r="J5" s="46" t="s">
        <v>61</v>
      </c>
      <c r="K5" s="40"/>
      <c r="L5" s="40"/>
      <c r="M5" s="46">
        <v>5</v>
      </c>
    </row>
    <row r="6" spans="1:256" ht="13">
      <c r="B6" s="14" t="s">
        <v>175</v>
      </c>
      <c r="C6" s="14" t="s">
        <v>63</v>
      </c>
      <c r="D6" s="15" t="s">
        <v>63</v>
      </c>
      <c r="H6" s="40" t="s">
        <v>151</v>
      </c>
      <c r="I6" s="40" t="s">
        <v>2</v>
      </c>
      <c r="J6" s="46" t="s">
        <v>158</v>
      </c>
      <c r="K6" s="40"/>
      <c r="L6" s="40"/>
      <c r="M6" s="46">
        <v>1</v>
      </c>
    </row>
    <row r="7" spans="1:256" ht="13">
      <c r="B7" s="14" t="s">
        <v>181</v>
      </c>
      <c r="C7" s="14" t="s">
        <v>182</v>
      </c>
      <c r="D7" s="16">
        <v>0.79166666666666663</v>
      </c>
      <c r="E7" s="12"/>
      <c r="H7" s="40"/>
      <c r="I7" s="40"/>
      <c r="J7" s="46" t="s">
        <v>159</v>
      </c>
      <c r="K7" s="40"/>
      <c r="L7" s="40"/>
      <c r="M7" s="46">
        <f>M8-M6-M5-M4-M3</f>
        <v>20</v>
      </c>
    </row>
    <row r="8" spans="1:256" ht="12.75" customHeight="1">
      <c r="B8" s="14" t="s">
        <v>74</v>
      </c>
      <c r="C8" s="14" t="s">
        <v>75</v>
      </c>
      <c r="D8" s="16">
        <v>0.79513888888888884</v>
      </c>
      <c r="E8" s="12"/>
      <c r="H8" s="40"/>
      <c r="I8" s="40"/>
      <c r="J8" s="40" t="s">
        <v>160</v>
      </c>
      <c r="K8" s="40"/>
      <c r="L8" s="40"/>
      <c r="M8" s="40">
        <v>37</v>
      </c>
    </row>
    <row r="9" spans="1:256" ht="12.75" customHeight="1" thickBot="1">
      <c r="B9" s="14" t="s">
        <v>76</v>
      </c>
      <c r="C9" s="14" t="s">
        <v>78</v>
      </c>
      <c r="D9" s="17" t="s">
        <v>78</v>
      </c>
      <c r="H9" s="40"/>
      <c r="I9" s="40"/>
      <c r="J9" s="40"/>
      <c r="K9" s="40"/>
      <c r="L9" s="40"/>
      <c r="M9" s="40"/>
    </row>
    <row r="10" spans="1:256" s="24" customFormat="1" ht="13">
      <c r="A10" s="82"/>
      <c r="B10" s="91" t="s">
        <v>4</v>
      </c>
      <c r="C10" s="92" t="s">
        <v>4</v>
      </c>
      <c r="D10" s="92"/>
      <c r="E10" s="92" t="s">
        <v>79</v>
      </c>
      <c r="F10" s="92" t="s">
        <v>80</v>
      </c>
      <c r="G10" s="92" t="s">
        <v>81</v>
      </c>
      <c r="H10" s="92" t="s">
        <v>82</v>
      </c>
      <c r="I10" s="92" t="s">
        <v>4</v>
      </c>
      <c r="J10" s="92" t="s">
        <v>6</v>
      </c>
      <c r="K10" s="92"/>
      <c r="L10" s="92"/>
      <c r="M10" s="93" t="s">
        <v>101</v>
      </c>
      <c r="N10" s="78"/>
      <c r="O10" s="21"/>
      <c r="P10" s="21"/>
      <c r="Q10" s="20"/>
      <c r="R10" s="20"/>
      <c r="S10" s="22"/>
      <c r="T10" s="22"/>
      <c r="U10" s="22"/>
      <c r="V10" s="22"/>
      <c r="W10" s="22"/>
      <c r="X10" s="22"/>
      <c r="Y10" s="22"/>
      <c r="Z10" s="22"/>
      <c r="AA10" s="21"/>
      <c r="AB10" s="21"/>
      <c r="AC10" s="21"/>
      <c r="AD10" s="21"/>
      <c r="AE10" s="21"/>
      <c r="AF10" s="21"/>
      <c r="AG10" s="21"/>
      <c r="AH10" s="20"/>
      <c r="AI10" s="21"/>
      <c r="AJ10" s="23"/>
      <c r="AK10" s="23"/>
      <c r="AL10" s="23"/>
      <c r="AM10" s="20"/>
      <c r="AO10" s="20"/>
      <c r="IV10"/>
    </row>
    <row r="11" spans="1:256" s="24" customFormat="1" ht="13">
      <c r="A11" s="82"/>
      <c r="B11" s="94" t="s">
        <v>52</v>
      </c>
      <c r="C11" s="95" t="s">
        <v>3</v>
      </c>
      <c r="D11" s="95" t="s">
        <v>85</v>
      </c>
      <c r="E11" s="95" t="s">
        <v>88</v>
      </c>
      <c r="F11" s="96" t="s">
        <v>88</v>
      </c>
      <c r="G11" s="96" t="s">
        <v>88</v>
      </c>
      <c r="H11" s="96" t="s">
        <v>88</v>
      </c>
      <c r="I11" s="95" t="s">
        <v>53</v>
      </c>
      <c r="J11" s="95" t="s">
        <v>54</v>
      </c>
      <c r="K11" s="95" t="s">
        <v>7</v>
      </c>
      <c r="L11" s="95" t="s">
        <v>102</v>
      </c>
      <c r="M11" s="97" t="s">
        <v>103</v>
      </c>
      <c r="N11" s="7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O11" s="20"/>
      <c r="IV11"/>
    </row>
    <row r="12" spans="1:256" s="24" customFormat="1" ht="13">
      <c r="A12" s="82"/>
      <c r="B12" s="114" t="s">
        <v>57</v>
      </c>
      <c r="C12" s="86" t="s">
        <v>195</v>
      </c>
      <c r="D12" s="115" t="s">
        <v>78</v>
      </c>
      <c r="E12" s="107"/>
      <c r="F12" s="106"/>
      <c r="G12" s="107"/>
      <c r="H12" s="106"/>
      <c r="I12" s="116" t="s">
        <v>132</v>
      </c>
      <c r="J12" s="86">
        <v>110</v>
      </c>
      <c r="K12" s="86">
        <v>132</v>
      </c>
      <c r="L12" s="86"/>
      <c r="M12" s="87"/>
      <c r="N12" s="79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O12" s="20"/>
      <c r="IV12"/>
    </row>
    <row r="13" spans="1:256" s="24" customFormat="1" ht="13">
      <c r="A13" s="82"/>
      <c r="B13" s="108"/>
      <c r="C13" s="60"/>
      <c r="D13" s="109"/>
      <c r="E13" s="110"/>
      <c r="F13" s="111"/>
      <c r="G13" s="110"/>
      <c r="H13" s="110"/>
      <c r="I13" s="60"/>
      <c r="J13" s="60"/>
      <c r="K13" s="60"/>
      <c r="L13" s="60"/>
      <c r="M13" s="88"/>
      <c r="N13" s="7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O13" s="20"/>
      <c r="IV13"/>
    </row>
    <row r="14" spans="1:256" s="24" customFormat="1" ht="13">
      <c r="A14" s="82"/>
      <c r="B14" s="108" t="s">
        <v>109</v>
      </c>
      <c r="C14" s="60" t="s">
        <v>130</v>
      </c>
      <c r="D14" s="109" t="s">
        <v>36</v>
      </c>
      <c r="E14" s="110">
        <v>0.77777777777777779</v>
      </c>
      <c r="F14" s="111">
        <v>0.81384259259259262</v>
      </c>
      <c r="G14" s="110">
        <v>3.6064814814814827E-2</v>
      </c>
      <c r="H14" s="110">
        <v>2.7397304072027839E-2</v>
      </c>
      <c r="I14" s="60" t="s">
        <v>110</v>
      </c>
      <c r="J14" s="60" t="s">
        <v>111</v>
      </c>
      <c r="K14" s="60">
        <v>174</v>
      </c>
      <c r="L14" s="89">
        <v>1</v>
      </c>
      <c r="M14" s="90">
        <v>3</v>
      </c>
      <c r="N14" s="113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O14" s="20"/>
      <c r="IV14"/>
    </row>
    <row r="15" spans="1:256" s="24" customFormat="1" ht="13">
      <c r="A15" s="82"/>
      <c r="B15" s="108" t="s">
        <v>164</v>
      </c>
      <c r="C15" s="60" t="s">
        <v>165</v>
      </c>
      <c r="D15" s="109" t="s">
        <v>36</v>
      </c>
      <c r="E15" s="110">
        <v>0.77777777777777779</v>
      </c>
      <c r="F15" s="111">
        <v>0.81394675925925919</v>
      </c>
      <c r="G15" s="110">
        <v>3.6168981481481399E-2</v>
      </c>
      <c r="H15" s="110">
        <v>2.8176968576224884E-2</v>
      </c>
      <c r="I15" s="60" t="s">
        <v>166</v>
      </c>
      <c r="J15" s="60">
        <v>10</v>
      </c>
      <c r="K15" s="60">
        <v>156</v>
      </c>
      <c r="L15" s="89">
        <v>2</v>
      </c>
      <c r="M15" s="90">
        <v>2.5499999999999998</v>
      </c>
      <c r="N15" s="113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O15" s="20"/>
      <c r="IV15"/>
    </row>
    <row r="16" spans="1:256" s="64" customFormat="1" ht="13" customHeight="1">
      <c r="A16" s="76"/>
      <c r="B16" s="108" t="s">
        <v>113</v>
      </c>
      <c r="C16" s="60" t="s">
        <v>146</v>
      </c>
      <c r="D16" s="109" t="s">
        <v>36</v>
      </c>
      <c r="E16" s="110">
        <v>0.77777777777777779</v>
      </c>
      <c r="F16" s="111">
        <v>0.8165972222222222</v>
      </c>
      <c r="G16" s="110">
        <v>3.8819444444444406E-2</v>
      </c>
      <c r="H16" s="110">
        <v>2.889133213050666E-2</v>
      </c>
      <c r="I16" s="60" t="s">
        <v>145</v>
      </c>
      <c r="J16" s="60" t="s">
        <v>114</v>
      </c>
      <c r="K16" s="60">
        <v>189</v>
      </c>
      <c r="L16" s="89">
        <v>3</v>
      </c>
      <c r="M16" s="90">
        <v>2</v>
      </c>
      <c r="N16" s="81"/>
      <c r="O16" s="63"/>
      <c r="IV16"/>
    </row>
    <row r="17" spans="1:256" s="66" customFormat="1" ht="13" customHeight="1">
      <c r="A17" s="76"/>
      <c r="B17" s="108" t="s">
        <v>72</v>
      </c>
      <c r="C17" s="60" t="s">
        <v>73</v>
      </c>
      <c r="D17" s="109" t="s">
        <v>36</v>
      </c>
      <c r="E17" s="110">
        <v>0.77777777777777779</v>
      </c>
      <c r="F17" s="111">
        <v>0.81813657407407403</v>
      </c>
      <c r="G17" s="110">
        <v>4.035879629629624E-2</v>
      </c>
      <c r="H17" s="110">
        <v>3.0407312278031413E-2</v>
      </c>
      <c r="I17" s="60" t="s">
        <v>104</v>
      </c>
      <c r="J17" s="60">
        <v>15</v>
      </c>
      <c r="K17" s="60">
        <v>180</v>
      </c>
      <c r="L17" s="89">
        <v>4</v>
      </c>
      <c r="M17" s="90">
        <v>1.75</v>
      </c>
      <c r="N17" s="81"/>
      <c r="O17" s="65"/>
      <c r="IV17"/>
    </row>
    <row r="18" spans="1:256" s="66" customFormat="1" ht="13" customHeight="1">
      <c r="A18" s="76"/>
      <c r="B18" s="108" t="s">
        <v>97</v>
      </c>
      <c r="C18" s="60" t="s">
        <v>99</v>
      </c>
      <c r="D18" s="109" t="s">
        <v>36</v>
      </c>
      <c r="E18" s="110">
        <v>0.77777777777777779</v>
      </c>
      <c r="F18" s="111">
        <v>0.81694444444444436</v>
      </c>
      <c r="G18" s="110">
        <v>3.9166666666666572E-2</v>
      </c>
      <c r="H18" s="110">
        <v>3.103986551392884E-2</v>
      </c>
      <c r="I18" s="60" t="s">
        <v>98</v>
      </c>
      <c r="J18" s="60">
        <v>52196</v>
      </c>
      <c r="K18" s="60">
        <v>144</v>
      </c>
      <c r="L18" s="89">
        <v>5</v>
      </c>
      <c r="M18" s="90">
        <v>1.5</v>
      </c>
      <c r="N18" s="81"/>
      <c r="O18" s="65"/>
      <c r="IV18"/>
    </row>
    <row r="19" spans="1:256" s="66" customFormat="1" ht="13" customHeight="1">
      <c r="A19" s="76"/>
      <c r="B19" s="112"/>
      <c r="L19" s="89"/>
      <c r="M19" s="90"/>
      <c r="N19" s="81"/>
      <c r="O19" s="65"/>
      <c r="IV19"/>
    </row>
    <row r="20" spans="1:256" s="66" customFormat="1" ht="13" customHeight="1">
      <c r="A20" s="76"/>
      <c r="B20" s="108" t="s">
        <v>95</v>
      </c>
      <c r="C20" s="60" t="s">
        <v>147</v>
      </c>
      <c r="D20" s="109" t="s">
        <v>144</v>
      </c>
      <c r="E20" s="110">
        <v>0.77777777777777779</v>
      </c>
      <c r="F20" s="111">
        <v>0.80731481481481471</v>
      </c>
      <c r="G20" s="110">
        <v>2.9537037037036917E-2</v>
      </c>
      <c r="H20" s="110">
        <v>2.5992592592592487E-2</v>
      </c>
      <c r="I20" s="60" t="s">
        <v>96</v>
      </c>
      <c r="J20" s="60">
        <v>32939</v>
      </c>
      <c r="K20" s="60">
        <v>75</v>
      </c>
      <c r="L20" s="89">
        <v>1</v>
      </c>
      <c r="M20" s="90">
        <v>3</v>
      </c>
      <c r="N20" s="81"/>
      <c r="O20" s="65"/>
      <c r="IV20"/>
    </row>
    <row r="21" spans="1:256" s="66" customFormat="1" ht="13" customHeight="1">
      <c r="A21" s="76"/>
      <c r="B21" s="108" t="s">
        <v>119</v>
      </c>
      <c r="C21" s="60" t="s">
        <v>120</v>
      </c>
      <c r="D21" s="109" t="s">
        <v>144</v>
      </c>
      <c r="E21" s="110">
        <v>0.77777777777777779</v>
      </c>
      <c r="F21" s="111">
        <v>0.80953703703703705</v>
      </c>
      <c r="G21" s="110">
        <v>3.1759259259259265E-2</v>
      </c>
      <c r="H21" s="110">
        <v>2.6426009973665048E-2</v>
      </c>
      <c r="I21" s="60" t="s">
        <v>121</v>
      </c>
      <c r="J21" s="60" t="s">
        <v>121</v>
      </c>
      <c r="K21" s="60">
        <v>111</v>
      </c>
      <c r="L21" s="89">
        <v>2</v>
      </c>
      <c r="M21" s="90">
        <v>2.6</v>
      </c>
      <c r="N21" s="81"/>
      <c r="O21" s="65"/>
      <c r="IV21"/>
    </row>
    <row r="22" spans="1:256" s="66" customFormat="1" ht="13" customHeight="1">
      <c r="A22" s="76"/>
      <c r="B22" s="108" t="s">
        <v>162</v>
      </c>
      <c r="C22" s="60" t="s">
        <v>176</v>
      </c>
      <c r="D22" s="109" t="s">
        <v>144</v>
      </c>
      <c r="E22" s="110">
        <v>0.77777777777777779</v>
      </c>
      <c r="F22" s="111">
        <v>0.81328703703703698</v>
      </c>
      <c r="G22" s="110">
        <v>3.5509259259259185E-2</v>
      </c>
      <c r="H22" s="110">
        <v>2.6753551496702128E-2</v>
      </c>
      <c r="I22" s="60" t="s">
        <v>163</v>
      </c>
      <c r="J22" s="60">
        <v>342</v>
      </c>
      <c r="K22" s="60">
        <v>180</v>
      </c>
      <c r="L22" s="89">
        <v>3</v>
      </c>
      <c r="M22" s="90">
        <v>2.2999999999999998</v>
      </c>
      <c r="N22" s="81"/>
      <c r="O22" s="65"/>
      <c r="IV22"/>
    </row>
    <row r="23" spans="1:256" s="66" customFormat="1" ht="13" customHeight="1">
      <c r="A23" s="76"/>
      <c r="B23" s="108" t="s">
        <v>140</v>
      </c>
      <c r="C23" s="60" t="s">
        <v>142</v>
      </c>
      <c r="D23" s="109" t="s">
        <v>144</v>
      </c>
      <c r="E23" s="110">
        <v>0.77777777777777779</v>
      </c>
      <c r="F23" s="111">
        <v>0.81442129629629623</v>
      </c>
      <c r="G23" s="110">
        <v>3.6643518518518436E-2</v>
      </c>
      <c r="H23" s="110">
        <v>2.7836927051360691E-2</v>
      </c>
      <c r="I23" s="60" t="s">
        <v>141</v>
      </c>
      <c r="J23" s="60">
        <v>527</v>
      </c>
      <c r="K23" s="60">
        <v>174</v>
      </c>
      <c r="L23" s="89">
        <v>4</v>
      </c>
      <c r="M23" s="90">
        <v>1.9</v>
      </c>
      <c r="N23" s="81"/>
      <c r="O23" s="65"/>
      <c r="IV23"/>
    </row>
    <row r="24" spans="1:256" s="66" customFormat="1" ht="13" customHeight="1">
      <c r="A24" s="76"/>
      <c r="B24" s="108" t="s">
        <v>167</v>
      </c>
      <c r="C24" s="60" t="s">
        <v>168</v>
      </c>
      <c r="D24" s="109" t="s">
        <v>144</v>
      </c>
      <c r="E24" s="110">
        <v>0.77777777777777779</v>
      </c>
      <c r="F24" s="111">
        <v>0.81762731481481488</v>
      </c>
      <c r="G24" s="110">
        <v>3.9849537037037086E-2</v>
      </c>
      <c r="H24" s="110">
        <v>2.7955670115268366E-2</v>
      </c>
      <c r="I24" s="60" t="s">
        <v>169</v>
      </c>
      <c r="J24" s="60">
        <v>102</v>
      </c>
      <c r="K24" s="60">
        <v>234</v>
      </c>
      <c r="L24" s="89">
        <v>5</v>
      </c>
      <c r="M24" s="90">
        <v>1.7</v>
      </c>
      <c r="N24" s="81"/>
      <c r="O24" s="65"/>
      <c r="IV24"/>
    </row>
    <row r="25" spans="1:256" s="66" customFormat="1" ht="13" customHeight="1">
      <c r="A25" s="76"/>
      <c r="B25" s="108" t="s">
        <v>152</v>
      </c>
      <c r="C25" s="60" t="s">
        <v>83</v>
      </c>
      <c r="D25" s="109" t="s">
        <v>144</v>
      </c>
      <c r="E25" s="110">
        <v>0.77777777777777779</v>
      </c>
      <c r="F25" s="111">
        <v>0.81510416666666663</v>
      </c>
      <c r="G25" s="110">
        <v>3.732638888888884E-2</v>
      </c>
      <c r="H25" s="110">
        <v>2.812262176560118E-2</v>
      </c>
      <c r="I25" s="60" t="s">
        <v>153</v>
      </c>
      <c r="J25" s="60">
        <v>63233</v>
      </c>
      <c r="K25" s="60">
        <v>180</v>
      </c>
      <c r="L25" s="89">
        <v>6</v>
      </c>
      <c r="M25" s="90">
        <v>1.5</v>
      </c>
      <c r="N25" s="81"/>
      <c r="O25" s="65"/>
      <c r="IV25"/>
    </row>
    <row r="26" spans="1:256" s="66" customFormat="1" ht="13" customHeight="1">
      <c r="A26" s="76"/>
      <c r="B26" s="112"/>
      <c r="E26" s="118"/>
      <c r="F26" s="118"/>
      <c r="G26" s="118"/>
      <c r="H26" s="118"/>
      <c r="L26" s="89"/>
      <c r="M26" s="90"/>
      <c r="N26" s="81"/>
      <c r="O26" s="65"/>
      <c r="IV26"/>
    </row>
    <row r="27" spans="1:256" s="66" customFormat="1" ht="13" customHeight="1">
      <c r="A27" s="76"/>
      <c r="B27" s="108" t="s">
        <v>183</v>
      </c>
      <c r="C27" s="60" t="s">
        <v>91</v>
      </c>
      <c r="D27" s="109" t="s">
        <v>75</v>
      </c>
      <c r="E27" s="110">
        <v>0.77430555555555547</v>
      </c>
      <c r="F27" s="111">
        <v>0.80054398148148154</v>
      </c>
      <c r="G27" s="110">
        <v>2.6238425925926068E-2</v>
      </c>
      <c r="H27" s="110">
        <v>2.2979513151686844E-2</v>
      </c>
      <c r="I27" s="60" t="s">
        <v>92</v>
      </c>
      <c r="J27" s="60" t="s">
        <v>193</v>
      </c>
      <c r="K27" s="60">
        <v>78</v>
      </c>
      <c r="L27" s="89">
        <v>1</v>
      </c>
      <c r="M27" s="90">
        <v>3</v>
      </c>
      <c r="N27" s="81"/>
      <c r="O27" s="65"/>
      <c r="IV27"/>
    </row>
    <row r="28" spans="1:256" s="66" customFormat="1" ht="13" customHeight="1">
      <c r="A28" s="76"/>
      <c r="B28" s="108" t="s">
        <v>174</v>
      </c>
      <c r="C28" s="60" t="s">
        <v>197</v>
      </c>
      <c r="D28" s="109" t="s">
        <v>75</v>
      </c>
      <c r="E28" s="110">
        <v>0.77430555555555547</v>
      </c>
      <c r="F28" s="111">
        <v>0.80483796296296306</v>
      </c>
      <c r="G28" s="110">
        <v>3.0532407407407591E-2</v>
      </c>
      <c r="H28" s="110">
        <v>2.4302205606474926E-2</v>
      </c>
      <c r="I28" s="60" t="s">
        <v>107</v>
      </c>
      <c r="J28" s="60">
        <v>93040</v>
      </c>
      <c r="K28" s="60">
        <v>141</v>
      </c>
      <c r="L28" s="89">
        <v>2</v>
      </c>
      <c r="M28" s="90">
        <v>2.5499999999999998</v>
      </c>
      <c r="N28" s="81"/>
      <c r="O28" s="65"/>
      <c r="IV28"/>
    </row>
    <row r="29" spans="1:256" s="66" customFormat="1" ht="13" customHeight="1">
      <c r="A29" s="76"/>
      <c r="B29" s="108" t="s">
        <v>34</v>
      </c>
      <c r="C29" s="60" t="s">
        <v>188</v>
      </c>
      <c r="D29" s="109" t="s">
        <v>75</v>
      </c>
      <c r="E29" s="110">
        <v>0.77430555555555547</v>
      </c>
      <c r="F29" s="111">
        <v>0.80427083333333327</v>
      </c>
      <c r="G29" s="110">
        <v>2.9965277777777799E-2</v>
      </c>
      <c r="H29" s="110">
        <v>2.5995114791447619E-2</v>
      </c>
      <c r="I29" s="60" t="s">
        <v>64</v>
      </c>
      <c r="J29" s="60">
        <v>22</v>
      </c>
      <c r="K29" s="60">
        <v>84</v>
      </c>
      <c r="L29" s="89">
        <v>3</v>
      </c>
      <c r="M29" s="90">
        <v>2</v>
      </c>
      <c r="N29" s="81"/>
      <c r="O29" s="65"/>
      <c r="IV29"/>
    </row>
    <row r="30" spans="1:256" s="66" customFormat="1" ht="13" customHeight="1">
      <c r="A30" s="76"/>
      <c r="B30" s="108" t="s">
        <v>115</v>
      </c>
      <c r="C30" s="60" t="s">
        <v>116</v>
      </c>
      <c r="D30" s="109" t="s">
        <v>75</v>
      </c>
      <c r="E30" s="110">
        <v>0.77430555555555547</v>
      </c>
      <c r="F30" s="111">
        <v>0.81376157407407401</v>
      </c>
      <c r="G30" s="110">
        <v>3.9456018518518543E-2</v>
      </c>
      <c r="H30" s="110">
        <v>2.7893072217461696E-2</v>
      </c>
      <c r="I30" s="60" t="s">
        <v>117</v>
      </c>
      <c r="J30" s="60">
        <v>153</v>
      </c>
      <c r="K30" s="60">
        <v>228</v>
      </c>
      <c r="L30" s="89">
        <v>4</v>
      </c>
      <c r="M30" s="90">
        <v>1.75</v>
      </c>
      <c r="N30" s="81"/>
      <c r="O30" s="65"/>
      <c r="IV30"/>
    </row>
    <row r="31" spans="1:256" s="66" customFormat="1" ht="13" customHeight="1" thickBot="1">
      <c r="A31" s="76"/>
      <c r="B31" s="108" t="s">
        <v>154</v>
      </c>
      <c r="C31" s="60" t="s">
        <v>156</v>
      </c>
      <c r="D31" s="109" t="s">
        <v>75</v>
      </c>
      <c r="E31" s="110">
        <v>0.77430555555555547</v>
      </c>
      <c r="F31" s="111">
        <v>0.80982638888888892</v>
      </c>
      <c r="G31" s="110">
        <v>3.5520833333333446E-2</v>
      </c>
      <c r="H31" s="110">
        <v>2.9290042478760714E-2</v>
      </c>
      <c r="I31" s="60" t="s">
        <v>155</v>
      </c>
      <c r="J31" s="60">
        <v>32508</v>
      </c>
      <c r="K31" s="60">
        <v>117</v>
      </c>
      <c r="L31" s="89">
        <v>5</v>
      </c>
      <c r="M31" s="90">
        <v>1.5</v>
      </c>
      <c r="N31" s="81"/>
      <c r="O31" s="65"/>
      <c r="IV31"/>
    </row>
    <row r="32" spans="1:256" s="66" customFormat="1" ht="13" customHeight="1">
      <c r="A32" s="76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2"/>
      <c r="M32" s="122"/>
      <c r="N32" s="81"/>
      <c r="O32" s="65"/>
      <c r="IV32"/>
    </row>
    <row r="33" spans="1:256" s="66" customFormat="1" ht="13" customHeight="1">
      <c r="A33" s="76"/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81"/>
      <c r="O33" s="65"/>
      <c r="IV33"/>
    </row>
    <row r="34" spans="1:256" s="66" customFormat="1" ht="13" customHeight="1" thickBot="1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12"/>
      <c r="M34" s="12"/>
      <c r="N34" s="76"/>
      <c r="O34" s="65"/>
      <c r="IV34"/>
    </row>
    <row r="35" spans="1:256" s="66" customFormat="1" ht="13" customHeight="1">
      <c r="A35" s="76"/>
      <c r="B35" s="132" t="s">
        <v>26</v>
      </c>
      <c r="C35" s="133"/>
      <c r="D35" s="134"/>
      <c r="E35" s="76"/>
      <c r="F35" s="76"/>
      <c r="G35" s="76"/>
      <c r="H35" s="76"/>
      <c r="I35" s="76"/>
      <c r="J35" s="76"/>
      <c r="K35" s="76"/>
      <c r="L35" s="12"/>
      <c r="M35" s="12"/>
      <c r="N35" s="76"/>
      <c r="O35" s="65"/>
      <c r="IV35"/>
    </row>
    <row r="36" spans="1:256" s="66" customFormat="1" ht="14" customHeight="1">
      <c r="A36" s="76"/>
      <c r="B36" s="135" t="s">
        <v>66</v>
      </c>
      <c r="C36" s="168">
        <f>(H16-H14)/H14</f>
        <v>5.4531936958140216E-2</v>
      </c>
      <c r="D36" s="136">
        <v>2</v>
      </c>
      <c r="E36" s="76"/>
      <c r="F36" s="76"/>
      <c r="G36" s="76"/>
      <c r="H36" s="76"/>
      <c r="I36" s="76"/>
      <c r="J36" s="76"/>
      <c r="K36" s="76"/>
      <c r="L36" s="12"/>
      <c r="M36" s="12"/>
      <c r="N36" s="76"/>
      <c r="O36" s="65"/>
      <c r="IV36"/>
    </row>
    <row r="37" spans="1:256" s="66" customFormat="1" ht="14" customHeight="1">
      <c r="A37" s="76"/>
      <c r="B37" s="137" t="s">
        <v>67</v>
      </c>
      <c r="C37" s="138">
        <f>(H22-H20)/H20</f>
        <v>2.9275990896210278E-2</v>
      </c>
      <c r="D37" s="139">
        <v>1</v>
      </c>
      <c r="E37" s="76"/>
      <c r="F37" s="76"/>
      <c r="G37" s="76"/>
      <c r="H37" s="76"/>
      <c r="I37" s="76"/>
      <c r="J37" s="76"/>
      <c r="K37" s="76"/>
      <c r="L37" s="9"/>
      <c r="M37" s="9"/>
      <c r="N37" s="80"/>
      <c r="O37" s="67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/>
    </row>
    <row r="38" spans="1:256" s="66" customFormat="1" ht="15" customHeight="1" thickBot="1">
      <c r="A38" s="76"/>
      <c r="B38" s="140" t="s">
        <v>133</v>
      </c>
      <c r="C38" s="141">
        <f>(H29-H27)/H27</f>
        <v>0.13123000560781728</v>
      </c>
      <c r="D38" s="142">
        <v>3</v>
      </c>
      <c r="E38" s="76"/>
      <c r="F38" s="76"/>
      <c r="G38" s="76"/>
      <c r="H38" s="76"/>
      <c r="I38" s="76"/>
      <c r="J38" s="76"/>
      <c r="K38" s="76"/>
      <c r="L38" s="9"/>
      <c r="M38" s="9"/>
      <c r="N38" s="80"/>
      <c r="O38" s="67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/>
    </row>
    <row r="39" spans="1:256" s="66" customFormat="1" ht="15" customHeight="1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9"/>
      <c r="M39" s="9"/>
      <c r="N39" s="80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/>
    </row>
    <row r="40" spans="1:256" s="66" customFormat="1" ht="15" customHeight="1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9"/>
      <c r="M40" s="9"/>
      <c r="N40" s="81"/>
      <c r="O40" s="69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70"/>
      <c r="IV40"/>
    </row>
    <row r="41" spans="1:256" s="66" customFormat="1" ht="17" customHeight="1">
      <c r="A41" s="76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"/>
      <c r="M41" s="9"/>
      <c r="N41" s="81"/>
      <c r="O41" s="69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  <c r="IV41"/>
    </row>
    <row r="42" spans="1:256" s="66" customFormat="1" ht="13" customHeight="1">
      <c r="A42" s="76"/>
      <c r="B42" s="38"/>
      <c r="C42" s="47"/>
      <c r="D42" s="39"/>
      <c r="E42" s="48"/>
      <c r="F42" s="39"/>
      <c r="G42" s="39"/>
      <c r="H42" s="12"/>
      <c r="I42" s="12"/>
      <c r="J42" s="9"/>
      <c r="K42" s="12"/>
      <c r="L42" s="9"/>
      <c r="M42" s="9"/>
      <c r="N42" s="81"/>
      <c r="O42" s="69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  <c r="IV42"/>
    </row>
    <row r="43" spans="1:256" s="66" customFormat="1" ht="13" customHeight="1">
      <c r="A43" s="76"/>
      <c r="B43" s="38"/>
      <c r="C43" s="47"/>
      <c r="D43" s="39"/>
      <c r="E43" s="48"/>
      <c r="F43" s="39"/>
      <c r="G43" s="39"/>
      <c r="H43" s="12"/>
      <c r="I43" s="12"/>
      <c r="J43" s="9"/>
      <c r="K43" s="12"/>
      <c r="L43" s="9"/>
      <c r="M43" s="9"/>
      <c r="N43" s="81"/>
      <c r="O43" s="69">
        <v>2.27</v>
      </c>
      <c r="P43" s="70">
        <v>2.27</v>
      </c>
      <c r="Q43" s="70">
        <v>2.27</v>
      </c>
      <c r="R43" s="70">
        <v>2.27</v>
      </c>
      <c r="S43" s="70">
        <v>2.27</v>
      </c>
      <c r="T43" s="70">
        <v>2.27</v>
      </c>
      <c r="U43" s="70">
        <v>2.27</v>
      </c>
      <c r="V43" s="70">
        <v>2.27</v>
      </c>
      <c r="W43" s="70">
        <v>2.27</v>
      </c>
      <c r="X43" s="70">
        <v>2.27</v>
      </c>
      <c r="Y43" s="70">
        <v>2.27</v>
      </c>
      <c r="Z43" s="70">
        <v>2.27</v>
      </c>
      <c r="AA43" s="70">
        <v>2.27</v>
      </c>
      <c r="AB43" s="70">
        <v>2.27</v>
      </c>
      <c r="AC43" s="70">
        <v>2.27</v>
      </c>
      <c r="AD43" s="70">
        <v>2.27</v>
      </c>
      <c r="AE43" s="70">
        <v>2.27</v>
      </c>
      <c r="AF43" s="70">
        <v>2.27</v>
      </c>
      <c r="AG43" s="70">
        <v>2.27</v>
      </c>
      <c r="AH43" s="70">
        <v>2.27</v>
      </c>
      <c r="AI43" s="70">
        <v>2.27</v>
      </c>
      <c r="AJ43" s="70">
        <v>2.27</v>
      </c>
      <c r="AK43" s="70">
        <v>2.27</v>
      </c>
      <c r="AL43" s="70">
        <v>2.27</v>
      </c>
      <c r="AM43" s="70">
        <v>2.27</v>
      </c>
      <c r="AN43" s="70">
        <v>2.27</v>
      </c>
      <c r="AO43" s="70">
        <v>2.27</v>
      </c>
      <c r="AP43" s="70">
        <v>2.27</v>
      </c>
      <c r="AQ43" s="70">
        <v>2.27</v>
      </c>
      <c r="AR43" s="70">
        <v>2.27</v>
      </c>
      <c r="AS43" s="70">
        <v>2.27</v>
      </c>
      <c r="AT43" s="70">
        <v>2.27</v>
      </c>
      <c r="AU43" s="70">
        <v>2.27</v>
      </c>
      <c r="AV43" s="70">
        <v>2.27</v>
      </c>
      <c r="AW43" s="70">
        <v>2.27</v>
      </c>
      <c r="AX43" s="70">
        <v>2.27</v>
      </c>
      <c r="AY43" s="70">
        <v>2.27</v>
      </c>
      <c r="AZ43" s="70">
        <v>2.27</v>
      </c>
      <c r="BA43" s="70">
        <v>2.27</v>
      </c>
      <c r="BB43" s="70">
        <v>2.27</v>
      </c>
      <c r="BC43" s="70">
        <v>2.27</v>
      </c>
      <c r="BD43" s="70">
        <v>2.27</v>
      </c>
      <c r="BE43" s="70">
        <v>2.27</v>
      </c>
      <c r="BF43" s="70">
        <v>2.27</v>
      </c>
      <c r="BG43" s="70">
        <v>2.27</v>
      </c>
      <c r="BH43" s="70">
        <v>2.27</v>
      </c>
      <c r="BI43" s="70">
        <v>2.27</v>
      </c>
      <c r="BJ43" s="70">
        <v>2.27</v>
      </c>
      <c r="BK43" s="70">
        <v>2.27</v>
      </c>
      <c r="BL43" s="70">
        <v>2.27</v>
      </c>
      <c r="BM43" s="70">
        <v>2.27</v>
      </c>
      <c r="BN43" s="70">
        <v>2.27</v>
      </c>
      <c r="BO43" s="70">
        <v>2.27</v>
      </c>
      <c r="BP43" s="70">
        <v>2.27</v>
      </c>
      <c r="BQ43" s="70">
        <v>2.27</v>
      </c>
      <c r="BR43" s="70">
        <v>2.27</v>
      </c>
      <c r="BS43" s="70">
        <v>2.27</v>
      </c>
      <c r="BT43" s="70">
        <v>2.27</v>
      </c>
      <c r="BU43" s="70">
        <v>2.27</v>
      </c>
      <c r="BV43" s="70">
        <v>2.27</v>
      </c>
      <c r="BW43" s="70">
        <v>2.27</v>
      </c>
      <c r="BX43" s="70">
        <v>2.27</v>
      </c>
      <c r="BY43" s="70">
        <v>2.27</v>
      </c>
      <c r="BZ43" s="70">
        <v>2.27</v>
      </c>
      <c r="CA43" s="70">
        <v>2.27</v>
      </c>
      <c r="CB43" s="70">
        <v>2.27</v>
      </c>
      <c r="CC43" s="70">
        <v>2.27</v>
      </c>
      <c r="CD43" s="70">
        <v>2.27</v>
      </c>
      <c r="CE43" s="70">
        <v>2.27</v>
      </c>
      <c r="CF43" s="70">
        <v>2.27</v>
      </c>
      <c r="CG43" s="70">
        <v>2.27</v>
      </c>
      <c r="CH43" s="70">
        <v>2.27</v>
      </c>
      <c r="CI43" s="70">
        <v>2.27</v>
      </c>
      <c r="CJ43" s="70">
        <v>2.27</v>
      </c>
      <c r="CK43" s="70">
        <v>2.27</v>
      </c>
      <c r="CL43" s="70">
        <v>2.27</v>
      </c>
      <c r="CM43" s="70">
        <v>2.27</v>
      </c>
      <c r="CN43" s="70">
        <v>2.27</v>
      </c>
      <c r="CO43" s="70">
        <v>2.27</v>
      </c>
      <c r="CP43" s="70">
        <v>2.27</v>
      </c>
      <c r="CQ43" s="70">
        <v>2.27</v>
      </c>
      <c r="CR43" s="70">
        <v>2.27</v>
      </c>
      <c r="CS43" s="70">
        <v>2.27</v>
      </c>
      <c r="CT43" s="70">
        <v>2.27</v>
      </c>
      <c r="CU43" s="70">
        <v>2.27</v>
      </c>
      <c r="CV43" s="70">
        <v>2.27</v>
      </c>
      <c r="CW43" s="70">
        <v>2.27</v>
      </c>
      <c r="CX43" s="70">
        <v>2.27</v>
      </c>
      <c r="CY43" s="70">
        <v>2.27</v>
      </c>
      <c r="CZ43" s="70">
        <v>2.27</v>
      </c>
      <c r="DA43" s="70">
        <v>2.27</v>
      </c>
      <c r="DB43" s="70">
        <v>2.27</v>
      </c>
      <c r="DC43" s="70">
        <v>2.27</v>
      </c>
      <c r="DD43" s="70">
        <v>2.27</v>
      </c>
      <c r="DE43" s="70">
        <v>2.27</v>
      </c>
      <c r="DF43" s="70">
        <v>2.27</v>
      </c>
      <c r="DG43" s="70">
        <v>2.27</v>
      </c>
      <c r="DH43" s="70">
        <v>2.27</v>
      </c>
      <c r="DI43" s="70">
        <v>2.27</v>
      </c>
      <c r="DJ43" s="70">
        <v>2.27</v>
      </c>
      <c r="DK43" s="70">
        <v>2.27</v>
      </c>
      <c r="DL43" s="70">
        <v>2.27</v>
      </c>
      <c r="DM43" s="70">
        <v>2.27</v>
      </c>
      <c r="DN43" s="70">
        <v>2.27</v>
      </c>
      <c r="DO43" s="70">
        <v>2.27</v>
      </c>
      <c r="DP43" s="70">
        <v>2.27</v>
      </c>
      <c r="DQ43" s="70">
        <v>2.27</v>
      </c>
      <c r="DR43" s="70">
        <v>2.27</v>
      </c>
      <c r="DS43" s="70">
        <v>2.27</v>
      </c>
      <c r="DT43" s="70">
        <v>2.27</v>
      </c>
      <c r="DU43" s="70">
        <v>2.27</v>
      </c>
      <c r="DV43" s="70">
        <v>2.27</v>
      </c>
      <c r="DW43" s="70">
        <v>2.27</v>
      </c>
      <c r="DX43" s="70">
        <v>2.27</v>
      </c>
      <c r="DY43" s="70">
        <v>2.27</v>
      </c>
      <c r="DZ43" s="70">
        <v>2.27</v>
      </c>
      <c r="EA43" s="70">
        <v>2.27</v>
      </c>
      <c r="EB43" s="70">
        <v>2.27</v>
      </c>
      <c r="EC43" s="70">
        <v>2.27</v>
      </c>
      <c r="ED43" s="70">
        <v>2.27</v>
      </c>
      <c r="EE43" s="70">
        <v>2.27</v>
      </c>
      <c r="EF43" s="70">
        <v>2.27</v>
      </c>
      <c r="EG43" s="70">
        <v>2.27</v>
      </c>
      <c r="EH43" s="70">
        <v>2.27</v>
      </c>
      <c r="EI43" s="70">
        <v>2.27</v>
      </c>
      <c r="EJ43" s="70">
        <v>2.27</v>
      </c>
      <c r="EK43" s="70">
        <v>2.27</v>
      </c>
      <c r="EL43" s="70">
        <v>2.27</v>
      </c>
      <c r="EM43" s="70">
        <v>2.27</v>
      </c>
      <c r="EN43" s="70">
        <v>2.27</v>
      </c>
      <c r="EO43" s="70">
        <v>2.27</v>
      </c>
      <c r="EP43" s="70">
        <v>2.27</v>
      </c>
      <c r="EQ43" s="70">
        <v>2.27</v>
      </c>
      <c r="ER43" s="70">
        <v>2.27</v>
      </c>
      <c r="ES43" s="70">
        <v>2.27</v>
      </c>
      <c r="ET43" s="70">
        <v>2.27</v>
      </c>
      <c r="EU43" s="70">
        <v>2.27</v>
      </c>
      <c r="EV43" s="70">
        <v>2.27</v>
      </c>
      <c r="EW43" s="70">
        <v>2.27</v>
      </c>
      <c r="EX43" s="70">
        <v>2.27</v>
      </c>
      <c r="EY43" s="70">
        <v>2.27</v>
      </c>
      <c r="EZ43" s="70">
        <v>2.27</v>
      </c>
      <c r="FA43" s="70">
        <v>2.27</v>
      </c>
      <c r="FB43" s="70">
        <v>2.27</v>
      </c>
      <c r="FC43" s="70">
        <v>2.27</v>
      </c>
      <c r="FD43" s="70">
        <v>2.27</v>
      </c>
      <c r="FE43" s="70">
        <v>2.27</v>
      </c>
      <c r="FF43" s="70">
        <v>2.27</v>
      </c>
      <c r="FG43" s="70">
        <v>2.27</v>
      </c>
      <c r="FH43" s="70">
        <v>2.27</v>
      </c>
      <c r="FI43" s="70">
        <v>2.27</v>
      </c>
      <c r="FJ43" s="70">
        <v>2.27</v>
      </c>
      <c r="FK43" s="70">
        <v>2.27</v>
      </c>
      <c r="FL43" s="70">
        <v>2.27</v>
      </c>
      <c r="FM43" s="70">
        <v>2.27</v>
      </c>
      <c r="FN43" s="70">
        <v>2.27</v>
      </c>
      <c r="FO43" s="70">
        <v>2.27</v>
      </c>
      <c r="FP43" s="70">
        <v>2.27</v>
      </c>
      <c r="FQ43" s="70">
        <v>2.27</v>
      </c>
      <c r="FR43" s="70">
        <v>2.27</v>
      </c>
      <c r="FS43" s="70">
        <v>2.27</v>
      </c>
      <c r="FT43" s="70">
        <v>2.27</v>
      </c>
      <c r="FU43" s="70">
        <v>2.27</v>
      </c>
      <c r="FV43" s="70">
        <v>2.27</v>
      </c>
      <c r="FW43" s="70">
        <v>2.27</v>
      </c>
      <c r="FX43" s="70">
        <v>2.27</v>
      </c>
      <c r="FY43" s="70">
        <v>2.27</v>
      </c>
      <c r="FZ43" s="70">
        <v>2.27</v>
      </c>
      <c r="GA43" s="70">
        <v>2.27</v>
      </c>
      <c r="GB43" s="70">
        <v>2.27</v>
      </c>
      <c r="GC43" s="70">
        <v>2.27</v>
      </c>
      <c r="GD43" s="70">
        <v>2.27</v>
      </c>
      <c r="GE43" s="70">
        <v>2.27</v>
      </c>
      <c r="GF43" s="70">
        <v>2.27</v>
      </c>
      <c r="GG43" s="70">
        <v>2.27</v>
      </c>
      <c r="GH43" s="70">
        <v>2.27</v>
      </c>
      <c r="GI43" s="70">
        <v>2.27</v>
      </c>
      <c r="GJ43" s="70">
        <v>2.27</v>
      </c>
      <c r="GK43" s="70">
        <v>2.27</v>
      </c>
      <c r="GL43" s="70">
        <v>2.27</v>
      </c>
      <c r="GM43" s="70">
        <v>2.27</v>
      </c>
      <c r="GN43" s="70">
        <v>2.27</v>
      </c>
      <c r="GO43" s="70">
        <v>2.27</v>
      </c>
      <c r="GP43" s="70">
        <v>2.27</v>
      </c>
      <c r="GQ43" s="70">
        <v>2.27</v>
      </c>
      <c r="GR43" s="70">
        <v>2.27</v>
      </c>
      <c r="GS43" s="70">
        <v>2.27</v>
      </c>
      <c r="GT43" s="70">
        <v>2.27</v>
      </c>
      <c r="GU43" s="70">
        <v>2.27</v>
      </c>
      <c r="GV43" s="70">
        <v>2.27</v>
      </c>
      <c r="GW43" s="70">
        <v>2.27</v>
      </c>
      <c r="GX43" s="70">
        <v>2.27</v>
      </c>
      <c r="GY43" s="70">
        <v>2.27</v>
      </c>
      <c r="GZ43" s="70">
        <v>2.27</v>
      </c>
      <c r="HA43" s="70">
        <v>2.27</v>
      </c>
      <c r="HB43" s="70">
        <v>2.27</v>
      </c>
      <c r="HC43" s="70">
        <v>2.27</v>
      </c>
      <c r="HD43" s="70">
        <v>2.27</v>
      </c>
      <c r="HE43" s="70">
        <v>2.27</v>
      </c>
      <c r="HF43" s="70">
        <v>2.27</v>
      </c>
      <c r="HG43" s="70">
        <v>2.27</v>
      </c>
      <c r="HH43" s="70">
        <v>2.27</v>
      </c>
      <c r="HI43" s="70">
        <v>2.27</v>
      </c>
      <c r="HJ43" s="70">
        <v>2.27</v>
      </c>
      <c r="HK43" s="70">
        <v>2.27</v>
      </c>
      <c r="HL43" s="70">
        <v>2.27</v>
      </c>
      <c r="HM43" s="70">
        <v>2.27</v>
      </c>
      <c r="HN43" s="70">
        <v>2.27</v>
      </c>
      <c r="HO43" s="70">
        <v>2.27</v>
      </c>
      <c r="HP43" s="70">
        <v>2.27</v>
      </c>
      <c r="HQ43" s="70">
        <v>2.27</v>
      </c>
      <c r="HR43" s="70">
        <v>2.27</v>
      </c>
      <c r="HS43" s="70">
        <v>2.27</v>
      </c>
      <c r="HT43" s="70">
        <v>2.27</v>
      </c>
      <c r="HU43" s="70">
        <v>2.27</v>
      </c>
      <c r="HV43" s="70">
        <v>2.27</v>
      </c>
      <c r="HW43" s="70">
        <v>2.27</v>
      </c>
      <c r="HX43" s="70">
        <v>2.27</v>
      </c>
      <c r="HY43" s="70">
        <v>2.27</v>
      </c>
      <c r="HZ43" s="70">
        <v>2.27</v>
      </c>
      <c r="IA43" s="70">
        <v>2.27</v>
      </c>
      <c r="IB43" s="70">
        <v>2.27</v>
      </c>
      <c r="IC43" s="70">
        <v>2.27</v>
      </c>
      <c r="ID43" s="70">
        <v>2.27</v>
      </c>
      <c r="IE43" s="70">
        <v>2.27</v>
      </c>
      <c r="IF43" s="70">
        <v>2.27</v>
      </c>
      <c r="IG43" s="70">
        <v>2.27</v>
      </c>
      <c r="IH43" s="70">
        <v>2.27</v>
      </c>
      <c r="II43" s="70">
        <v>2.27</v>
      </c>
      <c r="IJ43" s="70">
        <v>2.27</v>
      </c>
      <c r="IK43" s="70">
        <v>2.27</v>
      </c>
      <c r="IL43" s="70">
        <v>2.27</v>
      </c>
      <c r="IM43" s="70">
        <v>2.27</v>
      </c>
      <c r="IN43" s="70">
        <v>2.27</v>
      </c>
      <c r="IO43" s="70">
        <v>2.27</v>
      </c>
      <c r="IP43" s="70">
        <v>2.27</v>
      </c>
      <c r="IQ43" s="70">
        <v>2.27</v>
      </c>
      <c r="IR43" s="70">
        <v>2.27</v>
      </c>
      <c r="IS43" s="70">
        <v>2.27</v>
      </c>
      <c r="IT43" s="70">
        <v>2.27</v>
      </c>
      <c r="IU43" s="70">
        <v>2.27</v>
      </c>
      <c r="IV43"/>
    </row>
    <row r="44" spans="1:256" s="66" customFormat="1" ht="13" customHeight="1">
      <c r="A44" s="76"/>
      <c r="B44" s="38"/>
      <c r="C44" s="47"/>
      <c r="D44" s="39"/>
      <c r="E44" s="48"/>
      <c r="F44" s="39"/>
      <c r="G44" s="39"/>
      <c r="H44" s="12"/>
      <c r="I44" s="12"/>
      <c r="J44" s="9"/>
      <c r="K44" s="12"/>
      <c r="L44" s="9"/>
      <c r="M44" s="9"/>
      <c r="N44" s="81"/>
      <c r="O44" s="69">
        <v>2.06</v>
      </c>
      <c r="P44" s="70">
        <v>2.06</v>
      </c>
      <c r="Q44" s="70">
        <v>2.06</v>
      </c>
      <c r="R44" s="70">
        <v>2.06</v>
      </c>
      <c r="S44" s="70">
        <v>2.06</v>
      </c>
      <c r="T44" s="70">
        <v>2.06</v>
      </c>
      <c r="U44" s="70">
        <v>2.06</v>
      </c>
      <c r="V44" s="70">
        <v>2.06</v>
      </c>
      <c r="W44" s="70">
        <v>2.06</v>
      </c>
      <c r="X44" s="70">
        <v>2.06</v>
      </c>
      <c r="Y44" s="70">
        <v>2.06</v>
      </c>
      <c r="Z44" s="70">
        <v>2.06</v>
      </c>
      <c r="AA44" s="70">
        <v>2.06</v>
      </c>
      <c r="AB44" s="70">
        <v>2.06</v>
      </c>
      <c r="AC44" s="70">
        <v>2.06</v>
      </c>
      <c r="AD44" s="70">
        <v>2.06</v>
      </c>
      <c r="AE44" s="70">
        <v>2.06</v>
      </c>
      <c r="AF44" s="70">
        <v>2.06</v>
      </c>
      <c r="AG44" s="70">
        <v>2.06</v>
      </c>
      <c r="AH44" s="70">
        <v>2.06</v>
      </c>
      <c r="AI44" s="70">
        <v>2.06</v>
      </c>
      <c r="AJ44" s="70">
        <v>2.06</v>
      </c>
      <c r="AK44" s="70">
        <v>2.06</v>
      </c>
      <c r="AL44" s="70">
        <v>2.06</v>
      </c>
      <c r="AM44" s="70">
        <v>2.06</v>
      </c>
      <c r="AN44" s="70">
        <v>2.06</v>
      </c>
      <c r="AO44" s="70">
        <v>2.06</v>
      </c>
      <c r="AP44" s="70">
        <v>2.06</v>
      </c>
      <c r="AQ44" s="70">
        <v>2.06</v>
      </c>
      <c r="AR44" s="70">
        <v>2.06</v>
      </c>
      <c r="AS44" s="70">
        <v>2.06</v>
      </c>
      <c r="AT44" s="70">
        <v>2.06</v>
      </c>
      <c r="AU44" s="70">
        <v>2.06</v>
      </c>
      <c r="AV44" s="70">
        <v>2.06</v>
      </c>
      <c r="AW44" s="70">
        <v>2.06</v>
      </c>
      <c r="AX44" s="70">
        <v>2.06</v>
      </c>
      <c r="AY44" s="70">
        <v>2.06</v>
      </c>
      <c r="AZ44" s="70">
        <v>2.06</v>
      </c>
      <c r="BA44" s="70">
        <v>2.06</v>
      </c>
      <c r="BB44" s="70">
        <v>2.06</v>
      </c>
      <c r="BC44" s="70">
        <v>2.06</v>
      </c>
      <c r="BD44" s="70">
        <v>2.06</v>
      </c>
      <c r="BE44" s="70">
        <v>2.06</v>
      </c>
      <c r="BF44" s="70">
        <v>2.06</v>
      </c>
      <c r="BG44" s="70">
        <v>2.06</v>
      </c>
      <c r="BH44" s="70">
        <v>2.06</v>
      </c>
      <c r="BI44" s="70">
        <v>2.06</v>
      </c>
      <c r="BJ44" s="70">
        <v>2.06</v>
      </c>
      <c r="BK44" s="70">
        <v>2.06</v>
      </c>
      <c r="BL44" s="70">
        <v>2.06</v>
      </c>
      <c r="BM44" s="70">
        <v>2.06</v>
      </c>
      <c r="BN44" s="70">
        <v>2.06</v>
      </c>
      <c r="BO44" s="70">
        <v>2.06</v>
      </c>
      <c r="BP44" s="70">
        <v>2.06</v>
      </c>
      <c r="BQ44" s="70">
        <v>2.06</v>
      </c>
      <c r="BR44" s="70">
        <v>2.06</v>
      </c>
      <c r="BS44" s="70">
        <v>2.06</v>
      </c>
      <c r="BT44" s="70">
        <v>2.06</v>
      </c>
      <c r="BU44" s="70">
        <v>2.06</v>
      </c>
      <c r="BV44" s="70">
        <v>2.06</v>
      </c>
      <c r="BW44" s="70">
        <v>2.06</v>
      </c>
      <c r="BX44" s="70">
        <v>2.06</v>
      </c>
      <c r="BY44" s="70">
        <v>2.06</v>
      </c>
      <c r="BZ44" s="70">
        <v>2.06</v>
      </c>
      <c r="CA44" s="70">
        <v>2.06</v>
      </c>
      <c r="CB44" s="70">
        <v>2.06</v>
      </c>
      <c r="CC44" s="70">
        <v>2.06</v>
      </c>
      <c r="CD44" s="70">
        <v>2.06</v>
      </c>
      <c r="CE44" s="70">
        <v>2.06</v>
      </c>
      <c r="CF44" s="70">
        <v>2.06</v>
      </c>
      <c r="CG44" s="70">
        <v>2.06</v>
      </c>
      <c r="CH44" s="70">
        <v>2.06</v>
      </c>
      <c r="CI44" s="70">
        <v>2.06</v>
      </c>
      <c r="CJ44" s="70">
        <v>2.06</v>
      </c>
      <c r="CK44" s="70">
        <v>2.06</v>
      </c>
      <c r="CL44" s="70">
        <v>2.06</v>
      </c>
      <c r="CM44" s="70">
        <v>2.06</v>
      </c>
      <c r="CN44" s="70">
        <v>2.06</v>
      </c>
      <c r="CO44" s="70">
        <v>2.06</v>
      </c>
      <c r="CP44" s="70">
        <v>2.06</v>
      </c>
      <c r="CQ44" s="70">
        <v>2.06</v>
      </c>
      <c r="CR44" s="70">
        <v>2.06</v>
      </c>
      <c r="CS44" s="70">
        <v>2.06</v>
      </c>
      <c r="CT44" s="70">
        <v>2.06</v>
      </c>
      <c r="CU44" s="70">
        <v>2.06</v>
      </c>
      <c r="CV44" s="70">
        <v>2.06</v>
      </c>
      <c r="CW44" s="70">
        <v>2.06</v>
      </c>
      <c r="CX44" s="70">
        <v>2.06</v>
      </c>
      <c r="CY44" s="70">
        <v>2.06</v>
      </c>
      <c r="CZ44" s="70">
        <v>2.06</v>
      </c>
      <c r="DA44" s="70">
        <v>2.06</v>
      </c>
      <c r="DB44" s="70">
        <v>2.06</v>
      </c>
      <c r="DC44" s="70">
        <v>2.06</v>
      </c>
      <c r="DD44" s="70">
        <v>2.06</v>
      </c>
      <c r="DE44" s="70">
        <v>2.06</v>
      </c>
      <c r="DF44" s="70">
        <v>2.06</v>
      </c>
      <c r="DG44" s="70">
        <v>2.06</v>
      </c>
      <c r="DH44" s="70">
        <v>2.06</v>
      </c>
      <c r="DI44" s="70">
        <v>2.06</v>
      </c>
      <c r="DJ44" s="70">
        <v>2.06</v>
      </c>
      <c r="DK44" s="70">
        <v>2.06</v>
      </c>
      <c r="DL44" s="70">
        <v>2.06</v>
      </c>
      <c r="DM44" s="70">
        <v>2.06</v>
      </c>
      <c r="DN44" s="70">
        <v>2.06</v>
      </c>
      <c r="DO44" s="70">
        <v>2.06</v>
      </c>
      <c r="DP44" s="70">
        <v>2.06</v>
      </c>
      <c r="DQ44" s="70">
        <v>2.06</v>
      </c>
      <c r="DR44" s="70">
        <v>2.06</v>
      </c>
      <c r="DS44" s="70">
        <v>2.06</v>
      </c>
      <c r="DT44" s="70">
        <v>2.06</v>
      </c>
      <c r="DU44" s="70">
        <v>2.06</v>
      </c>
      <c r="DV44" s="70">
        <v>2.06</v>
      </c>
      <c r="DW44" s="70">
        <v>2.06</v>
      </c>
      <c r="DX44" s="70">
        <v>2.06</v>
      </c>
      <c r="DY44" s="70">
        <v>2.06</v>
      </c>
      <c r="DZ44" s="70">
        <v>2.06</v>
      </c>
      <c r="EA44" s="70">
        <v>2.06</v>
      </c>
      <c r="EB44" s="70">
        <v>2.06</v>
      </c>
      <c r="EC44" s="70">
        <v>2.06</v>
      </c>
      <c r="ED44" s="70">
        <v>2.06</v>
      </c>
      <c r="EE44" s="70">
        <v>2.06</v>
      </c>
      <c r="EF44" s="70">
        <v>2.06</v>
      </c>
      <c r="EG44" s="70">
        <v>2.06</v>
      </c>
      <c r="EH44" s="70">
        <v>2.06</v>
      </c>
      <c r="EI44" s="70">
        <v>2.06</v>
      </c>
      <c r="EJ44" s="70">
        <v>2.06</v>
      </c>
      <c r="EK44" s="70">
        <v>2.06</v>
      </c>
      <c r="EL44" s="70">
        <v>2.06</v>
      </c>
      <c r="EM44" s="70">
        <v>2.06</v>
      </c>
      <c r="EN44" s="70">
        <v>2.06</v>
      </c>
      <c r="EO44" s="70">
        <v>2.06</v>
      </c>
      <c r="EP44" s="70">
        <v>2.06</v>
      </c>
      <c r="EQ44" s="70">
        <v>2.06</v>
      </c>
      <c r="ER44" s="70">
        <v>2.06</v>
      </c>
      <c r="ES44" s="70">
        <v>2.06</v>
      </c>
      <c r="ET44" s="70">
        <v>2.06</v>
      </c>
      <c r="EU44" s="70">
        <v>2.06</v>
      </c>
      <c r="EV44" s="70">
        <v>2.06</v>
      </c>
      <c r="EW44" s="70">
        <v>2.06</v>
      </c>
      <c r="EX44" s="70">
        <v>2.06</v>
      </c>
      <c r="EY44" s="70">
        <v>2.06</v>
      </c>
      <c r="EZ44" s="70">
        <v>2.06</v>
      </c>
      <c r="FA44" s="70">
        <v>2.06</v>
      </c>
      <c r="FB44" s="70">
        <v>2.06</v>
      </c>
      <c r="FC44" s="70">
        <v>2.06</v>
      </c>
      <c r="FD44" s="70">
        <v>2.06</v>
      </c>
      <c r="FE44" s="70">
        <v>2.06</v>
      </c>
      <c r="FF44" s="70">
        <v>2.06</v>
      </c>
      <c r="FG44" s="70">
        <v>2.06</v>
      </c>
      <c r="FH44" s="70">
        <v>2.06</v>
      </c>
      <c r="FI44" s="70">
        <v>2.06</v>
      </c>
      <c r="FJ44" s="70">
        <v>2.06</v>
      </c>
      <c r="FK44" s="70">
        <v>2.06</v>
      </c>
      <c r="FL44" s="70">
        <v>2.06</v>
      </c>
      <c r="FM44" s="70">
        <v>2.06</v>
      </c>
      <c r="FN44" s="70">
        <v>2.06</v>
      </c>
      <c r="FO44" s="70">
        <v>2.06</v>
      </c>
      <c r="FP44" s="70">
        <v>2.06</v>
      </c>
      <c r="FQ44" s="70">
        <v>2.06</v>
      </c>
      <c r="FR44" s="70">
        <v>2.06</v>
      </c>
      <c r="FS44" s="70">
        <v>2.06</v>
      </c>
      <c r="FT44" s="70">
        <v>2.06</v>
      </c>
      <c r="FU44" s="70">
        <v>2.06</v>
      </c>
      <c r="FV44" s="70">
        <v>2.06</v>
      </c>
      <c r="FW44" s="70">
        <v>2.06</v>
      </c>
      <c r="FX44" s="70">
        <v>2.06</v>
      </c>
      <c r="FY44" s="70">
        <v>2.06</v>
      </c>
      <c r="FZ44" s="70">
        <v>2.06</v>
      </c>
      <c r="GA44" s="70">
        <v>2.06</v>
      </c>
      <c r="GB44" s="70">
        <v>2.06</v>
      </c>
      <c r="GC44" s="70">
        <v>2.06</v>
      </c>
      <c r="GD44" s="70">
        <v>2.06</v>
      </c>
      <c r="GE44" s="70">
        <v>2.06</v>
      </c>
      <c r="GF44" s="70">
        <v>2.06</v>
      </c>
      <c r="GG44" s="70">
        <v>2.06</v>
      </c>
      <c r="GH44" s="70">
        <v>2.06</v>
      </c>
      <c r="GI44" s="70">
        <v>2.06</v>
      </c>
      <c r="GJ44" s="70">
        <v>2.06</v>
      </c>
      <c r="GK44" s="70">
        <v>2.06</v>
      </c>
      <c r="GL44" s="70">
        <v>2.06</v>
      </c>
      <c r="GM44" s="70">
        <v>2.06</v>
      </c>
      <c r="GN44" s="70">
        <v>2.06</v>
      </c>
      <c r="GO44" s="70">
        <v>2.06</v>
      </c>
      <c r="GP44" s="70">
        <v>2.06</v>
      </c>
      <c r="GQ44" s="70">
        <v>2.06</v>
      </c>
      <c r="GR44" s="70">
        <v>2.06</v>
      </c>
      <c r="GS44" s="70">
        <v>2.06</v>
      </c>
      <c r="GT44" s="70">
        <v>2.06</v>
      </c>
      <c r="GU44" s="70">
        <v>2.06</v>
      </c>
      <c r="GV44" s="70">
        <v>2.06</v>
      </c>
      <c r="GW44" s="70">
        <v>2.06</v>
      </c>
      <c r="GX44" s="70">
        <v>2.06</v>
      </c>
      <c r="GY44" s="70">
        <v>2.06</v>
      </c>
      <c r="GZ44" s="70">
        <v>2.06</v>
      </c>
      <c r="HA44" s="70">
        <v>2.06</v>
      </c>
      <c r="HB44" s="70">
        <v>2.06</v>
      </c>
      <c r="HC44" s="70">
        <v>2.06</v>
      </c>
      <c r="HD44" s="70">
        <v>2.06</v>
      </c>
      <c r="HE44" s="70">
        <v>2.06</v>
      </c>
      <c r="HF44" s="70">
        <v>2.06</v>
      </c>
      <c r="HG44" s="70">
        <v>2.06</v>
      </c>
      <c r="HH44" s="70">
        <v>2.06</v>
      </c>
      <c r="HI44" s="70">
        <v>2.06</v>
      </c>
      <c r="HJ44" s="70">
        <v>2.06</v>
      </c>
      <c r="HK44" s="70">
        <v>2.06</v>
      </c>
      <c r="HL44" s="70">
        <v>2.06</v>
      </c>
      <c r="HM44" s="70">
        <v>2.06</v>
      </c>
      <c r="HN44" s="70">
        <v>2.06</v>
      </c>
      <c r="HO44" s="70">
        <v>2.06</v>
      </c>
      <c r="HP44" s="70">
        <v>2.06</v>
      </c>
      <c r="HQ44" s="70">
        <v>2.06</v>
      </c>
      <c r="HR44" s="70">
        <v>2.06</v>
      </c>
      <c r="HS44" s="70">
        <v>2.06</v>
      </c>
      <c r="HT44" s="70">
        <v>2.06</v>
      </c>
      <c r="HU44" s="70">
        <v>2.06</v>
      </c>
      <c r="HV44" s="70">
        <v>2.06</v>
      </c>
      <c r="HW44" s="70">
        <v>2.06</v>
      </c>
      <c r="HX44" s="70">
        <v>2.06</v>
      </c>
      <c r="HY44" s="70">
        <v>2.06</v>
      </c>
      <c r="HZ44" s="70">
        <v>2.06</v>
      </c>
      <c r="IA44" s="70">
        <v>2.06</v>
      </c>
      <c r="IB44" s="70">
        <v>2.06</v>
      </c>
      <c r="IC44" s="70">
        <v>2.06</v>
      </c>
      <c r="ID44" s="70">
        <v>2.06</v>
      </c>
      <c r="IE44" s="70">
        <v>2.06</v>
      </c>
      <c r="IF44" s="70">
        <v>2.06</v>
      </c>
      <c r="IG44" s="70">
        <v>2.06</v>
      </c>
      <c r="IH44" s="70">
        <v>2.06</v>
      </c>
      <c r="II44" s="70">
        <v>2.06</v>
      </c>
      <c r="IJ44" s="70">
        <v>2.06</v>
      </c>
      <c r="IK44" s="70">
        <v>2.06</v>
      </c>
      <c r="IL44" s="70">
        <v>2.06</v>
      </c>
      <c r="IM44" s="70">
        <v>2.06</v>
      </c>
      <c r="IN44" s="70">
        <v>2.06</v>
      </c>
      <c r="IO44" s="70">
        <v>2.06</v>
      </c>
      <c r="IP44" s="70">
        <v>2.06</v>
      </c>
      <c r="IQ44" s="70">
        <v>2.06</v>
      </c>
      <c r="IR44" s="70">
        <v>2.06</v>
      </c>
      <c r="IS44" s="70">
        <v>2.06</v>
      </c>
      <c r="IT44" s="70">
        <v>2.06</v>
      </c>
      <c r="IU44" s="70">
        <v>2.06</v>
      </c>
      <c r="IV44"/>
    </row>
    <row r="45" spans="1:256" s="66" customFormat="1" ht="13" customHeight="1">
      <c r="A45" s="76"/>
      <c r="B45" s="38"/>
      <c r="C45" s="47"/>
      <c r="D45" s="39"/>
      <c r="E45" s="48"/>
      <c r="F45" s="39"/>
      <c r="G45" s="39"/>
      <c r="H45" s="12"/>
      <c r="I45" s="12"/>
      <c r="J45" s="9"/>
      <c r="K45" s="12"/>
      <c r="L45" s="9"/>
      <c r="M45" s="9"/>
      <c r="N45" s="81"/>
      <c r="O45" s="69">
        <v>1.94</v>
      </c>
      <c r="P45" s="70">
        <v>1.94</v>
      </c>
      <c r="Q45" s="70">
        <v>1.94</v>
      </c>
      <c r="R45" s="70">
        <v>1.94</v>
      </c>
      <c r="S45" s="70">
        <v>1.94</v>
      </c>
      <c r="T45" s="70">
        <v>1.94</v>
      </c>
      <c r="U45" s="70">
        <v>1.94</v>
      </c>
      <c r="V45" s="70">
        <v>1.94</v>
      </c>
      <c r="W45" s="70">
        <v>1.94</v>
      </c>
      <c r="X45" s="70">
        <v>1.94</v>
      </c>
      <c r="Y45" s="70">
        <v>1.94</v>
      </c>
      <c r="Z45" s="70">
        <v>1.94</v>
      </c>
      <c r="AA45" s="70">
        <v>1.94</v>
      </c>
      <c r="AB45" s="70">
        <v>1.94</v>
      </c>
      <c r="AC45" s="70">
        <v>1.94</v>
      </c>
      <c r="AD45" s="70">
        <v>1.94</v>
      </c>
      <c r="AE45" s="70">
        <v>1.94</v>
      </c>
      <c r="AF45" s="70">
        <v>1.94</v>
      </c>
      <c r="AG45" s="70">
        <v>1.94</v>
      </c>
      <c r="AH45" s="70">
        <v>1.94</v>
      </c>
      <c r="AI45" s="70">
        <v>1.94</v>
      </c>
      <c r="AJ45" s="70">
        <v>1.94</v>
      </c>
      <c r="AK45" s="70">
        <v>1.94</v>
      </c>
      <c r="AL45" s="70">
        <v>1.94</v>
      </c>
      <c r="AM45" s="70">
        <v>1.94</v>
      </c>
      <c r="AN45" s="70">
        <v>1.94</v>
      </c>
      <c r="AO45" s="70">
        <v>1.94</v>
      </c>
      <c r="AP45" s="70">
        <v>1.94</v>
      </c>
      <c r="AQ45" s="70">
        <v>1.94</v>
      </c>
      <c r="AR45" s="70">
        <v>1.94</v>
      </c>
      <c r="AS45" s="70">
        <v>1.94</v>
      </c>
      <c r="AT45" s="70">
        <v>1.94</v>
      </c>
      <c r="AU45" s="70">
        <v>1.94</v>
      </c>
      <c r="AV45" s="70">
        <v>1.94</v>
      </c>
      <c r="AW45" s="70">
        <v>1.94</v>
      </c>
      <c r="AX45" s="70">
        <v>1.94</v>
      </c>
      <c r="AY45" s="70">
        <v>1.94</v>
      </c>
      <c r="AZ45" s="70">
        <v>1.94</v>
      </c>
      <c r="BA45" s="70">
        <v>1.94</v>
      </c>
      <c r="BB45" s="70">
        <v>1.94</v>
      </c>
      <c r="BC45" s="70">
        <v>1.94</v>
      </c>
      <c r="BD45" s="70">
        <v>1.94</v>
      </c>
      <c r="BE45" s="70">
        <v>1.94</v>
      </c>
      <c r="BF45" s="70">
        <v>1.94</v>
      </c>
      <c r="BG45" s="70">
        <v>1.94</v>
      </c>
      <c r="BH45" s="70">
        <v>1.94</v>
      </c>
      <c r="BI45" s="70">
        <v>1.94</v>
      </c>
      <c r="BJ45" s="70">
        <v>1.94</v>
      </c>
      <c r="BK45" s="70">
        <v>1.94</v>
      </c>
      <c r="BL45" s="70">
        <v>1.94</v>
      </c>
      <c r="BM45" s="70">
        <v>1.94</v>
      </c>
      <c r="BN45" s="70">
        <v>1.94</v>
      </c>
      <c r="BO45" s="70">
        <v>1.94</v>
      </c>
      <c r="BP45" s="70">
        <v>1.94</v>
      </c>
      <c r="BQ45" s="70">
        <v>1.94</v>
      </c>
      <c r="BR45" s="70">
        <v>1.94</v>
      </c>
      <c r="BS45" s="70">
        <v>1.94</v>
      </c>
      <c r="BT45" s="70">
        <v>1.94</v>
      </c>
      <c r="BU45" s="70">
        <v>1.94</v>
      </c>
      <c r="BV45" s="70">
        <v>1.94</v>
      </c>
      <c r="BW45" s="70">
        <v>1.94</v>
      </c>
      <c r="BX45" s="70">
        <v>1.94</v>
      </c>
      <c r="BY45" s="70">
        <v>1.94</v>
      </c>
      <c r="BZ45" s="70">
        <v>1.94</v>
      </c>
      <c r="CA45" s="70">
        <v>1.94</v>
      </c>
      <c r="CB45" s="70">
        <v>1.94</v>
      </c>
      <c r="CC45" s="70">
        <v>1.94</v>
      </c>
      <c r="CD45" s="70">
        <v>1.94</v>
      </c>
      <c r="CE45" s="70">
        <v>1.94</v>
      </c>
      <c r="CF45" s="70">
        <v>1.94</v>
      </c>
      <c r="CG45" s="70">
        <v>1.94</v>
      </c>
      <c r="CH45" s="70">
        <v>1.94</v>
      </c>
      <c r="CI45" s="70">
        <v>1.94</v>
      </c>
      <c r="CJ45" s="70">
        <v>1.94</v>
      </c>
      <c r="CK45" s="70">
        <v>1.94</v>
      </c>
      <c r="CL45" s="70">
        <v>1.94</v>
      </c>
      <c r="CM45" s="70">
        <v>1.94</v>
      </c>
      <c r="CN45" s="70">
        <v>1.94</v>
      </c>
      <c r="CO45" s="70">
        <v>1.94</v>
      </c>
      <c r="CP45" s="70">
        <v>1.94</v>
      </c>
      <c r="CQ45" s="70">
        <v>1.94</v>
      </c>
      <c r="CR45" s="70">
        <v>1.94</v>
      </c>
      <c r="CS45" s="70">
        <v>1.94</v>
      </c>
      <c r="CT45" s="70">
        <v>1.94</v>
      </c>
      <c r="CU45" s="70">
        <v>1.94</v>
      </c>
      <c r="CV45" s="70">
        <v>1.94</v>
      </c>
      <c r="CW45" s="70">
        <v>1.94</v>
      </c>
      <c r="CX45" s="70">
        <v>1.94</v>
      </c>
      <c r="CY45" s="70">
        <v>1.94</v>
      </c>
      <c r="CZ45" s="70">
        <v>1.94</v>
      </c>
      <c r="DA45" s="70">
        <v>1.94</v>
      </c>
      <c r="DB45" s="70">
        <v>1.94</v>
      </c>
      <c r="DC45" s="70">
        <v>1.94</v>
      </c>
      <c r="DD45" s="70">
        <v>1.94</v>
      </c>
      <c r="DE45" s="70">
        <v>1.94</v>
      </c>
      <c r="DF45" s="70">
        <v>1.94</v>
      </c>
      <c r="DG45" s="70">
        <v>1.94</v>
      </c>
      <c r="DH45" s="70">
        <v>1.94</v>
      </c>
      <c r="DI45" s="70">
        <v>1.94</v>
      </c>
      <c r="DJ45" s="70">
        <v>1.94</v>
      </c>
      <c r="DK45" s="70">
        <v>1.94</v>
      </c>
      <c r="DL45" s="70">
        <v>1.94</v>
      </c>
      <c r="DM45" s="70">
        <v>1.94</v>
      </c>
      <c r="DN45" s="70">
        <v>1.94</v>
      </c>
      <c r="DO45" s="70">
        <v>1.94</v>
      </c>
      <c r="DP45" s="70">
        <v>1.94</v>
      </c>
      <c r="DQ45" s="70">
        <v>1.94</v>
      </c>
      <c r="DR45" s="70">
        <v>1.94</v>
      </c>
      <c r="DS45" s="70">
        <v>1.94</v>
      </c>
      <c r="DT45" s="70">
        <v>1.94</v>
      </c>
      <c r="DU45" s="70">
        <v>1.94</v>
      </c>
      <c r="DV45" s="70">
        <v>1.94</v>
      </c>
      <c r="DW45" s="70">
        <v>1.94</v>
      </c>
      <c r="DX45" s="70">
        <v>1.94</v>
      </c>
      <c r="DY45" s="70">
        <v>1.94</v>
      </c>
      <c r="DZ45" s="70">
        <v>1.94</v>
      </c>
      <c r="EA45" s="70">
        <v>1.94</v>
      </c>
      <c r="EB45" s="70">
        <v>1.94</v>
      </c>
      <c r="EC45" s="70">
        <v>1.94</v>
      </c>
      <c r="ED45" s="70">
        <v>1.94</v>
      </c>
      <c r="EE45" s="70">
        <v>1.94</v>
      </c>
      <c r="EF45" s="70">
        <v>1.94</v>
      </c>
      <c r="EG45" s="70">
        <v>1.94</v>
      </c>
      <c r="EH45" s="70">
        <v>1.94</v>
      </c>
      <c r="EI45" s="70">
        <v>1.94</v>
      </c>
      <c r="EJ45" s="70">
        <v>1.94</v>
      </c>
      <c r="EK45" s="70">
        <v>1.94</v>
      </c>
      <c r="EL45" s="70">
        <v>1.94</v>
      </c>
      <c r="EM45" s="70">
        <v>1.94</v>
      </c>
      <c r="EN45" s="70">
        <v>1.94</v>
      </c>
      <c r="EO45" s="70">
        <v>1.94</v>
      </c>
      <c r="EP45" s="70">
        <v>1.94</v>
      </c>
      <c r="EQ45" s="70">
        <v>1.94</v>
      </c>
      <c r="ER45" s="70">
        <v>1.94</v>
      </c>
      <c r="ES45" s="70">
        <v>1.94</v>
      </c>
      <c r="ET45" s="70">
        <v>1.94</v>
      </c>
      <c r="EU45" s="70">
        <v>1.94</v>
      </c>
      <c r="EV45" s="70">
        <v>1.94</v>
      </c>
      <c r="EW45" s="70">
        <v>1.94</v>
      </c>
      <c r="EX45" s="70">
        <v>1.94</v>
      </c>
      <c r="EY45" s="70">
        <v>1.94</v>
      </c>
      <c r="EZ45" s="70">
        <v>1.94</v>
      </c>
      <c r="FA45" s="70">
        <v>1.94</v>
      </c>
      <c r="FB45" s="70">
        <v>1.94</v>
      </c>
      <c r="FC45" s="70">
        <v>1.94</v>
      </c>
      <c r="FD45" s="70">
        <v>1.94</v>
      </c>
      <c r="FE45" s="70">
        <v>1.94</v>
      </c>
      <c r="FF45" s="70">
        <v>1.94</v>
      </c>
      <c r="FG45" s="70">
        <v>1.94</v>
      </c>
      <c r="FH45" s="70">
        <v>1.94</v>
      </c>
      <c r="FI45" s="70">
        <v>1.94</v>
      </c>
      <c r="FJ45" s="70">
        <v>1.94</v>
      </c>
      <c r="FK45" s="70">
        <v>1.94</v>
      </c>
      <c r="FL45" s="70">
        <v>1.94</v>
      </c>
      <c r="FM45" s="70">
        <v>1.94</v>
      </c>
      <c r="FN45" s="70">
        <v>1.94</v>
      </c>
      <c r="FO45" s="70">
        <v>1.94</v>
      </c>
      <c r="FP45" s="70">
        <v>1.94</v>
      </c>
      <c r="FQ45" s="70">
        <v>1.94</v>
      </c>
      <c r="FR45" s="70">
        <v>1.94</v>
      </c>
      <c r="FS45" s="70">
        <v>1.94</v>
      </c>
      <c r="FT45" s="70">
        <v>1.94</v>
      </c>
      <c r="FU45" s="70">
        <v>1.94</v>
      </c>
      <c r="FV45" s="70">
        <v>1.94</v>
      </c>
      <c r="FW45" s="70">
        <v>1.94</v>
      </c>
      <c r="FX45" s="70">
        <v>1.94</v>
      </c>
      <c r="FY45" s="70">
        <v>1.94</v>
      </c>
      <c r="FZ45" s="70">
        <v>1.94</v>
      </c>
      <c r="GA45" s="70">
        <v>1.94</v>
      </c>
      <c r="GB45" s="70">
        <v>1.94</v>
      </c>
      <c r="GC45" s="70">
        <v>1.94</v>
      </c>
      <c r="GD45" s="70">
        <v>1.94</v>
      </c>
      <c r="GE45" s="70">
        <v>1.94</v>
      </c>
      <c r="GF45" s="70">
        <v>1.94</v>
      </c>
      <c r="GG45" s="70">
        <v>1.94</v>
      </c>
      <c r="GH45" s="70">
        <v>1.94</v>
      </c>
      <c r="GI45" s="70">
        <v>1.94</v>
      </c>
      <c r="GJ45" s="70">
        <v>1.94</v>
      </c>
      <c r="GK45" s="70">
        <v>1.94</v>
      </c>
      <c r="GL45" s="70">
        <v>1.94</v>
      </c>
      <c r="GM45" s="70">
        <v>1.94</v>
      </c>
      <c r="GN45" s="70">
        <v>1.94</v>
      </c>
      <c r="GO45" s="70">
        <v>1.94</v>
      </c>
      <c r="GP45" s="70">
        <v>1.94</v>
      </c>
      <c r="GQ45" s="70">
        <v>1.94</v>
      </c>
      <c r="GR45" s="70">
        <v>1.94</v>
      </c>
      <c r="GS45" s="70">
        <v>1.94</v>
      </c>
      <c r="GT45" s="70">
        <v>1.94</v>
      </c>
      <c r="GU45" s="70">
        <v>1.94</v>
      </c>
      <c r="GV45" s="70">
        <v>1.94</v>
      </c>
      <c r="GW45" s="70">
        <v>1.94</v>
      </c>
      <c r="GX45" s="70">
        <v>1.94</v>
      </c>
      <c r="GY45" s="70">
        <v>1.94</v>
      </c>
      <c r="GZ45" s="70">
        <v>1.94</v>
      </c>
      <c r="HA45" s="70">
        <v>1.94</v>
      </c>
      <c r="HB45" s="70">
        <v>1.94</v>
      </c>
      <c r="HC45" s="70">
        <v>1.94</v>
      </c>
      <c r="HD45" s="70">
        <v>1.94</v>
      </c>
      <c r="HE45" s="70">
        <v>1.94</v>
      </c>
      <c r="HF45" s="70">
        <v>1.94</v>
      </c>
      <c r="HG45" s="70">
        <v>1.94</v>
      </c>
      <c r="HH45" s="70">
        <v>1.94</v>
      </c>
      <c r="HI45" s="70">
        <v>1.94</v>
      </c>
      <c r="HJ45" s="70">
        <v>1.94</v>
      </c>
      <c r="HK45" s="70">
        <v>1.94</v>
      </c>
      <c r="HL45" s="70">
        <v>1.94</v>
      </c>
      <c r="HM45" s="70">
        <v>1.94</v>
      </c>
      <c r="HN45" s="70">
        <v>1.94</v>
      </c>
      <c r="HO45" s="70">
        <v>1.94</v>
      </c>
      <c r="HP45" s="70">
        <v>1.94</v>
      </c>
      <c r="HQ45" s="70">
        <v>1.94</v>
      </c>
      <c r="HR45" s="70">
        <v>1.94</v>
      </c>
      <c r="HS45" s="70">
        <v>1.94</v>
      </c>
      <c r="HT45" s="70">
        <v>1.94</v>
      </c>
      <c r="HU45" s="70">
        <v>1.94</v>
      </c>
      <c r="HV45" s="70">
        <v>1.94</v>
      </c>
      <c r="HW45" s="70">
        <v>1.94</v>
      </c>
      <c r="HX45" s="70">
        <v>1.94</v>
      </c>
      <c r="HY45" s="70">
        <v>1.94</v>
      </c>
      <c r="HZ45" s="70">
        <v>1.94</v>
      </c>
      <c r="IA45" s="70">
        <v>1.94</v>
      </c>
      <c r="IB45" s="70">
        <v>1.94</v>
      </c>
      <c r="IC45" s="70">
        <v>1.94</v>
      </c>
      <c r="ID45" s="70">
        <v>1.94</v>
      </c>
      <c r="IE45" s="70">
        <v>1.94</v>
      </c>
      <c r="IF45" s="70">
        <v>1.94</v>
      </c>
      <c r="IG45" s="70">
        <v>1.94</v>
      </c>
      <c r="IH45" s="70">
        <v>1.94</v>
      </c>
      <c r="II45" s="70">
        <v>1.94</v>
      </c>
      <c r="IJ45" s="70">
        <v>1.94</v>
      </c>
      <c r="IK45" s="70">
        <v>1.94</v>
      </c>
      <c r="IL45" s="70">
        <v>1.94</v>
      </c>
      <c r="IM45" s="70">
        <v>1.94</v>
      </c>
      <c r="IN45" s="70">
        <v>1.94</v>
      </c>
      <c r="IO45" s="70">
        <v>1.94</v>
      </c>
      <c r="IP45" s="70">
        <v>1.94</v>
      </c>
      <c r="IQ45" s="70">
        <v>1.94</v>
      </c>
      <c r="IR45" s="70">
        <v>1.94</v>
      </c>
      <c r="IS45" s="70">
        <v>1.94</v>
      </c>
      <c r="IT45" s="70">
        <v>1.94</v>
      </c>
      <c r="IU45" s="70">
        <v>1.94</v>
      </c>
      <c r="IV45"/>
    </row>
    <row r="46" spans="1:256" s="66" customFormat="1" ht="15" customHeight="1">
      <c r="A46" s="76"/>
      <c r="B46" s="38"/>
      <c r="C46" s="47"/>
      <c r="D46" s="39"/>
      <c r="E46" s="48"/>
      <c r="F46" s="39"/>
      <c r="G46" s="39"/>
      <c r="H46" s="12"/>
      <c r="I46" s="12"/>
      <c r="J46" s="9"/>
      <c r="K46" s="9"/>
      <c r="L46" s="9"/>
      <c r="M46" s="9"/>
      <c r="N46" s="81"/>
      <c r="O46" s="69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70"/>
      <c r="IV46"/>
    </row>
    <row r="47" spans="1:256" s="66" customFormat="1" ht="13" customHeight="1">
      <c r="A47" s="7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81"/>
      <c r="O47" s="69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/>
    </row>
    <row r="48" spans="1:256" s="66" customFormat="1" ht="13" customHeight="1">
      <c r="A48" s="7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81"/>
      <c r="O48" s="69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  <c r="IV48"/>
    </row>
    <row r="49" spans="1:256" s="66" customFormat="1" ht="13" customHeight="1">
      <c r="A49" s="7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81"/>
      <c r="O49" s="69">
        <v>1.83</v>
      </c>
      <c r="P49" s="70">
        <v>1.83</v>
      </c>
      <c r="Q49" s="70">
        <v>1.83</v>
      </c>
      <c r="R49" s="70">
        <v>1.83</v>
      </c>
      <c r="S49" s="70">
        <v>1.83</v>
      </c>
      <c r="T49" s="70">
        <v>1.83</v>
      </c>
      <c r="U49" s="70">
        <v>1.83</v>
      </c>
      <c r="V49" s="70">
        <v>1.83</v>
      </c>
      <c r="W49" s="70">
        <v>1.83</v>
      </c>
      <c r="X49" s="70">
        <v>1.83</v>
      </c>
      <c r="Y49" s="70">
        <v>1.83</v>
      </c>
      <c r="Z49" s="70">
        <v>1.83</v>
      </c>
      <c r="AA49" s="70">
        <v>1.83</v>
      </c>
      <c r="AB49" s="70">
        <v>1.83</v>
      </c>
      <c r="AC49" s="70">
        <v>1.83</v>
      </c>
      <c r="AD49" s="70">
        <v>1.83</v>
      </c>
      <c r="AE49" s="70">
        <v>1.83</v>
      </c>
      <c r="AF49" s="70">
        <v>1.83</v>
      </c>
      <c r="AG49" s="70">
        <v>1.83</v>
      </c>
      <c r="AH49" s="70">
        <v>1.83</v>
      </c>
      <c r="AI49" s="70">
        <v>1.83</v>
      </c>
      <c r="AJ49" s="70">
        <v>1.83</v>
      </c>
      <c r="AK49" s="70">
        <v>1.83</v>
      </c>
      <c r="AL49" s="70">
        <v>1.83</v>
      </c>
      <c r="AM49" s="70">
        <v>1.83</v>
      </c>
      <c r="AN49" s="70">
        <v>1.83</v>
      </c>
      <c r="AO49" s="70">
        <v>1.83</v>
      </c>
      <c r="AP49" s="70">
        <v>1.83</v>
      </c>
      <c r="AQ49" s="70">
        <v>1.83</v>
      </c>
      <c r="AR49" s="70">
        <v>1.83</v>
      </c>
      <c r="AS49" s="70">
        <v>1.83</v>
      </c>
      <c r="AT49" s="70">
        <v>1.83</v>
      </c>
      <c r="AU49" s="70">
        <v>1.83</v>
      </c>
      <c r="AV49" s="70">
        <v>1.83</v>
      </c>
      <c r="AW49" s="70">
        <v>1.83</v>
      </c>
      <c r="AX49" s="70">
        <v>1.83</v>
      </c>
      <c r="AY49" s="70">
        <v>1.83</v>
      </c>
      <c r="AZ49" s="70">
        <v>1.83</v>
      </c>
      <c r="BA49" s="70">
        <v>1.83</v>
      </c>
      <c r="BB49" s="70">
        <v>1.83</v>
      </c>
      <c r="BC49" s="70">
        <v>1.83</v>
      </c>
      <c r="BD49" s="70">
        <v>1.83</v>
      </c>
      <c r="BE49" s="70">
        <v>1.83</v>
      </c>
      <c r="BF49" s="70">
        <v>1.83</v>
      </c>
      <c r="BG49" s="70">
        <v>1.83</v>
      </c>
      <c r="BH49" s="70">
        <v>1.83</v>
      </c>
      <c r="BI49" s="70">
        <v>1.83</v>
      </c>
      <c r="BJ49" s="70">
        <v>1.83</v>
      </c>
      <c r="BK49" s="70">
        <v>1.83</v>
      </c>
      <c r="BL49" s="70">
        <v>1.83</v>
      </c>
      <c r="BM49" s="70">
        <v>1.83</v>
      </c>
      <c r="BN49" s="70">
        <v>1.83</v>
      </c>
      <c r="BO49" s="70">
        <v>1.83</v>
      </c>
      <c r="BP49" s="70">
        <v>1.83</v>
      </c>
      <c r="BQ49" s="70">
        <v>1.83</v>
      </c>
      <c r="BR49" s="70">
        <v>1.83</v>
      </c>
      <c r="BS49" s="70">
        <v>1.83</v>
      </c>
      <c r="BT49" s="70">
        <v>1.83</v>
      </c>
      <c r="BU49" s="70">
        <v>1.83</v>
      </c>
      <c r="BV49" s="70">
        <v>1.83</v>
      </c>
      <c r="BW49" s="70">
        <v>1.83</v>
      </c>
      <c r="BX49" s="70">
        <v>1.83</v>
      </c>
      <c r="BY49" s="70">
        <v>1.83</v>
      </c>
      <c r="BZ49" s="70">
        <v>1.83</v>
      </c>
      <c r="CA49" s="70">
        <v>1.83</v>
      </c>
      <c r="CB49" s="70">
        <v>1.83</v>
      </c>
      <c r="CC49" s="70">
        <v>1.83</v>
      </c>
      <c r="CD49" s="70">
        <v>1.83</v>
      </c>
      <c r="CE49" s="70">
        <v>1.83</v>
      </c>
      <c r="CF49" s="70">
        <v>1.83</v>
      </c>
      <c r="CG49" s="70">
        <v>1.83</v>
      </c>
      <c r="CH49" s="70">
        <v>1.83</v>
      </c>
      <c r="CI49" s="70">
        <v>1.83</v>
      </c>
      <c r="CJ49" s="70">
        <v>1.83</v>
      </c>
      <c r="CK49" s="70">
        <v>1.83</v>
      </c>
      <c r="CL49" s="70">
        <v>1.83</v>
      </c>
      <c r="CM49" s="70">
        <v>1.83</v>
      </c>
      <c r="CN49" s="70">
        <v>1.83</v>
      </c>
      <c r="CO49" s="70">
        <v>1.83</v>
      </c>
      <c r="CP49" s="70">
        <v>1.83</v>
      </c>
      <c r="CQ49" s="70">
        <v>1.83</v>
      </c>
      <c r="CR49" s="70">
        <v>1.83</v>
      </c>
      <c r="CS49" s="70">
        <v>1.83</v>
      </c>
      <c r="CT49" s="70">
        <v>1.83</v>
      </c>
      <c r="CU49" s="70">
        <v>1.83</v>
      </c>
      <c r="CV49" s="70">
        <v>1.83</v>
      </c>
      <c r="CW49" s="70">
        <v>1.83</v>
      </c>
      <c r="CX49" s="70">
        <v>1.83</v>
      </c>
      <c r="CY49" s="70">
        <v>1.83</v>
      </c>
      <c r="CZ49" s="70">
        <v>1.83</v>
      </c>
      <c r="DA49" s="70">
        <v>1.83</v>
      </c>
      <c r="DB49" s="70">
        <v>1.83</v>
      </c>
      <c r="DC49" s="70">
        <v>1.83</v>
      </c>
      <c r="DD49" s="70">
        <v>1.83</v>
      </c>
      <c r="DE49" s="70">
        <v>1.83</v>
      </c>
      <c r="DF49" s="70">
        <v>1.83</v>
      </c>
      <c r="DG49" s="70">
        <v>1.83</v>
      </c>
      <c r="DH49" s="70">
        <v>1.83</v>
      </c>
      <c r="DI49" s="70">
        <v>1.83</v>
      </c>
      <c r="DJ49" s="70">
        <v>1.83</v>
      </c>
      <c r="DK49" s="70">
        <v>1.83</v>
      </c>
      <c r="DL49" s="70">
        <v>1.83</v>
      </c>
      <c r="DM49" s="70">
        <v>1.83</v>
      </c>
      <c r="DN49" s="70">
        <v>1.83</v>
      </c>
      <c r="DO49" s="70">
        <v>1.83</v>
      </c>
      <c r="DP49" s="70">
        <v>1.83</v>
      </c>
      <c r="DQ49" s="70">
        <v>1.83</v>
      </c>
      <c r="DR49" s="70">
        <v>1.83</v>
      </c>
      <c r="DS49" s="70">
        <v>1.83</v>
      </c>
      <c r="DT49" s="70">
        <v>1.83</v>
      </c>
      <c r="DU49" s="70">
        <v>1.83</v>
      </c>
      <c r="DV49" s="70">
        <v>1.83</v>
      </c>
      <c r="DW49" s="70">
        <v>1.83</v>
      </c>
      <c r="DX49" s="70">
        <v>1.83</v>
      </c>
      <c r="DY49" s="70">
        <v>1.83</v>
      </c>
      <c r="DZ49" s="70">
        <v>1.83</v>
      </c>
      <c r="EA49" s="70">
        <v>1.83</v>
      </c>
      <c r="EB49" s="70">
        <v>1.83</v>
      </c>
      <c r="EC49" s="70">
        <v>1.83</v>
      </c>
      <c r="ED49" s="70">
        <v>1.83</v>
      </c>
      <c r="EE49" s="70">
        <v>1.83</v>
      </c>
      <c r="EF49" s="70">
        <v>1.83</v>
      </c>
      <c r="EG49" s="70">
        <v>1.83</v>
      </c>
      <c r="EH49" s="70">
        <v>1.83</v>
      </c>
      <c r="EI49" s="70">
        <v>1.83</v>
      </c>
      <c r="EJ49" s="70">
        <v>1.83</v>
      </c>
      <c r="EK49" s="70">
        <v>1.83</v>
      </c>
      <c r="EL49" s="70">
        <v>1.83</v>
      </c>
      <c r="EM49" s="70">
        <v>1.83</v>
      </c>
      <c r="EN49" s="70">
        <v>1.83</v>
      </c>
      <c r="EO49" s="70">
        <v>1.83</v>
      </c>
      <c r="EP49" s="70">
        <v>1.83</v>
      </c>
      <c r="EQ49" s="70">
        <v>1.83</v>
      </c>
      <c r="ER49" s="70">
        <v>1.83</v>
      </c>
      <c r="ES49" s="70">
        <v>1.83</v>
      </c>
      <c r="ET49" s="70">
        <v>1.83</v>
      </c>
      <c r="EU49" s="70">
        <v>1.83</v>
      </c>
      <c r="EV49" s="70">
        <v>1.83</v>
      </c>
      <c r="EW49" s="70">
        <v>1.83</v>
      </c>
      <c r="EX49" s="70">
        <v>1.83</v>
      </c>
      <c r="EY49" s="70">
        <v>1.83</v>
      </c>
      <c r="EZ49" s="70">
        <v>1.83</v>
      </c>
      <c r="FA49" s="70">
        <v>1.83</v>
      </c>
      <c r="FB49" s="70">
        <v>1.83</v>
      </c>
      <c r="FC49" s="70">
        <v>1.83</v>
      </c>
      <c r="FD49" s="70">
        <v>1.83</v>
      </c>
      <c r="FE49" s="70">
        <v>1.83</v>
      </c>
      <c r="FF49" s="70">
        <v>1.83</v>
      </c>
      <c r="FG49" s="70">
        <v>1.83</v>
      </c>
      <c r="FH49" s="70">
        <v>1.83</v>
      </c>
      <c r="FI49" s="70">
        <v>1.83</v>
      </c>
      <c r="FJ49" s="70">
        <v>1.83</v>
      </c>
      <c r="FK49" s="70">
        <v>1.83</v>
      </c>
      <c r="FL49" s="70">
        <v>1.83</v>
      </c>
      <c r="FM49" s="70">
        <v>1.83</v>
      </c>
      <c r="FN49" s="70">
        <v>1.83</v>
      </c>
      <c r="FO49" s="70">
        <v>1.83</v>
      </c>
      <c r="FP49" s="70">
        <v>1.83</v>
      </c>
      <c r="FQ49" s="70">
        <v>1.83</v>
      </c>
      <c r="FR49" s="70">
        <v>1.83</v>
      </c>
      <c r="FS49" s="70">
        <v>1.83</v>
      </c>
      <c r="FT49" s="70">
        <v>1.83</v>
      </c>
      <c r="FU49" s="70">
        <v>1.83</v>
      </c>
      <c r="FV49" s="70">
        <v>1.83</v>
      </c>
      <c r="FW49" s="70">
        <v>1.83</v>
      </c>
      <c r="FX49" s="70">
        <v>1.83</v>
      </c>
      <c r="FY49" s="70">
        <v>1.83</v>
      </c>
      <c r="FZ49" s="70">
        <v>1.83</v>
      </c>
      <c r="GA49" s="70">
        <v>1.83</v>
      </c>
      <c r="GB49" s="70">
        <v>1.83</v>
      </c>
      <c r="GC49" s="70">
        <v>1.83</v>
      </c>
      <c r="GD49" s="70">
        <v>1.83</v>
      </c>
      <c r="GE49" s="70">
        <v>1.83</v>
      </c>
      <c r="GF49" s="70">
        <v>1.83</v>
      </c>
      <c r="GG49" s="70">
        <v>1.83</v>
      </c>
      <c r="GH49" s="70">
        <v>1.83</v>
      </c>
      <c r="GI49" s="70">
        <v>1.83</v>
      </c>
      <c r="GJ49" s="70">
        <v>1.83</v>
      </c>
      <c r="GK49" s="70">
        <v>1.83</v>
      </c>
      <c r="GL49" s="70">
        <v>1.83</v>
      </c>
      <c r="GM49" s="70">
        <v>1.83</v>
      </c>
      <c r="GN49" s="70">
        <v>1.83</v>
      </c>
      <c r="GO49" s="70">
        <v>1.83</v>
      </c>
      <c r="GP49" s="70">
        <v>1.83</v>
      </c>
      <c r="GQ49" s="70">
        <v>1.83</v>
      </c>
      <c r="GR49" s="70">
        <v>1.83</v>
      </c>
      <c r="GS49" s="70">
        <v>1.83</v>
      </c>
      <c r="GT49" s="70">
        <v>1.83</v>
      </c>
      <c r="GU49" s="70">
        <v>1.83</v>
      </c>
      <c r="GV49" s="70">
        <v>1.83</v>
      </c>
      <c r="GW49" s="70">
        <v>1.83</v>
      </c>
      <c r="GX49" s="70">
        <v>1.83</v>
      </c>
      <c r="GY49" s="70">
        <v>1.83</v>
      </c>
      <c r="GZ49" s="70">
        <v>1.83</v>
      </c>
      <c r="HA49" s="70">
        <v>1.83</v>
      </c>
      <c r="HB49" s="70">
        <v>1.83</v>
      </c>
      <c r="HC49" s="70">
        <v>1.83</v>
      </c>
      <c r="HD49" s="70">
        <v>1.83</v>
      </c>
      <c r="HE49" s="70">
        <v>1.83</v>
      </c>
      <c r="HF49" s="70">
        <v>1.83</v>
      </c>
      <c r="HG49" s="70">
        <v>1.83</v>
      </c>
      <c r="HH49" s="70">
        <v>1.83</v>
      </c>
      <c r="HI49" s="70">
        <v>1.83</v>
      </c>
      <c r="HJ49" s="70">
        <v>1.83</v>
      </c>
      <c r="HK49" s="70">
        <v>1.83</v>
      </c>
      <c r="HL49" s="70">
        <v>1.83</v>
      </c>
      <c r="HM49" s="70">
        <v>1.83</v>
      </c>
      <c r="HN49" s="70">
        <v>1.83</v>
      </c>
      <c r="HO49" s="70">
        <v>1.83</v>
      </c>
      <c r="HP49" s="70">
        <v>1.83</v>
      </c>
      <c r="HQ49" s="70">
        <v>1.83</v>
      </c>
      <c r="HR49" s="70">
        <v>1.83</v>
      </c>
      <c r="HS49" s="70">
        <v>1.83</v>
      </c>
      <c r="HT49" s="70">
        <v>1.83</v>
      </c>
      <c r="HU49" s="70">
        <v>1.83</v>
      </c>
      <c r="HV49" s="70">
        <v>1.83</v>
      </c>
      <c r="HW49" s="70">
        <v>1.83</v>
      </c>
      <c r="HX49" s="70">
        <v>1.83</v>
      </c>
      <c r="HY49" s="70">
        <v>1.83</v>
      </c>
      <c r="HZ49" s="70">
        <v>1.83</v>
      </c>
      <c r="IA49" s="70">
        <v>1.83</v>
      </c>
      <c r="IB49" s="70">
        <v>1.83</v>
      </c>
      <c r="IC49" s="70">
        <v>1.83</v>
      </c>
      <c r="ID49" s="70">
        <v>1.83</v>
      </c>
      <c r="IE49" s="70">
        <v>1.83</v>
      </c>
      <c r="IF49" s="70">
        <v>1.83</v>
      </c>
      <c r="IG49" s="70">
        <v>1.83</v>
      </c>
      <c r="IH49" s="70">
        <v>1.83</v>
      </c>
      <c r="II49" s="70">
        <v>1.83</v>
      </c>
      <c r="IJ49" s="70">
        <v>1.83</v>
      </c>
      <c r="IK49" s="70">
        <v>1.83</v>
      </c>
      <c r="IL49" s="70">
        <v>1.83</v>
      </c>
      <c r="IM49" s="70">
        <v>1.83</v>
      </c>
      <c r="IN49" s="70">
        <v>1.83</v>
      </c>
      <c r="IO49" s="70">
        <v>1.83</v>
      </c>
      <c r="IP49" s="70">
        <v>1.83</v>
      </c>
      <c r="IQ49" s="70">
        <v>1.83</v>
      </c>
      <c r="IR49" s="70">
        <v>1.83</v>
      </c>
      <c r="IS49" s="70">
        <v>1.83</v>
      </c>
      <c r="IT49" s="70">
        <v>1.83</v>
      </c>
      <c r="IU49" s="70">
        <v>1.83</v>
      </c>
      <c r="IV49"/>
    </row>
    <row r="50" spans="1:256" s="66" customFormat="1" ht="13" customHeight="1" thickBot="1">
      <c r="A50" s="7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81"/>
      <c r="O50" s="71">
        <v>1.72</v>
      </c>
      <c r="P50" s="72">
        <v>1.72</v>
      </c>
      <c r="Q50" s="72">
        <v>1.72</v>
      </c>
      <c r="R50" s="72">
        <v>1.72</v>
      </c>
      <c r="S50" s="72">
        <v>1.72</v>
      </c>
      <c r="T50" s="72">
        <v>1.72</v>
      </c>
      <c r="U50" s="72">
        <v>1.72</v>
      </c>
      <c r="V50" s="72">
        <v>1.72</v>
      </c>
      <c r="W50" s="72">
        <v>1.72</v>
      </c>
      <c r="X50" s="72">
        <v>1.72</v>
      </c>
      <c r="Y50" s="72">
        <v>1.72</v>
      </c>
      <c r="Z50" s="72">
        <v>1.72</v>
      </c>
      <c r="AA50" s="72">
        <v>1.72</v>
      </c>
      <c r="AB50" s="72">
        <v>1.72</v>
      </c>
      <c r="AC50" s="72">
        <v>1.72</v>
      </c>
      <c r="AD50" s="72">
        <v>1.72</v>
      </c>
      <c r="AE50" s="72">
        <v>1.72</v>
      </c>
      <c r="AF50" s="72">
        <v>1.72</v>
      </c>
      <c r="AG50" s="72">
        <v>1.72</v>
      </c>
      <c r="AH50" s="72">
        <v>1.72</v>
      </c>
      <c r="AI50" s="72">
        <v>1.72</v>
      </c>
      <c r="AJ50" s="72">
        <v>1.72</v>
      </c>
      <c r="AK50" s="72">
        <v>1.72</v>
      </c>
      <c r="AL50" s="72">
        <v>1.72</v>
      </c>
      <c r="AM50" s="72">
        <v>1.72</v>
      </c>
      <c r="AN50" s="72">
        <v>1.72</v>
      </c>
      <c r="AO50" s="72">
        <v>1.72</v>
      </c>
      <c r="AP50" s="72">
        <v>1.72</v>
      </c>
      <c r="AQ50" s="72">
        <v>1.72</v>
      </c>
      <c r="AR50" s="72">
        <v>1.72</v>
      </c>
      <c r="AS50" s="72">
        <v>1.72</v>
      </c>
      <c r="AT50" s="72">
        <v>1.72</v>
      </c>
      <c r="AU50" s="72">
        <v>1.72</v>
      </c>
      <c r="AV50" s="72">
        <v>1.72</v>
      </c>
      <c r="AW50" s="72">
        <v>1.72</v>
      </c>
      <c r="AX50" s="72">
        <v>1.72</v>
      </c>
      <c r="AY50" s="72">
        <v>1.72</v>
      </c>
      <c r="AZ50" s="72">
        <v>1.72</v>
      </c>
      <c r="BA50" s="72">
        <v>1.72</v>
      </c>
      <c r="BB50" s="72">
        <v>1.72</v>
      </c>
      <c r="BC50" s="72">
        <v>1.72</v>
      </c>
      <c r="BD50" s="72">
        <v>1.72</v>
      </c>
      <c r="BE50" s="72">
        <v>1.72</v>
      </c>
      <c r="BF50" s="72">
        <v>1.72</v>
      </c>
      <c r="BG50" s="72">
        <v>1.72</v>
      </c>
      <c r="BH50" s="72">
        <v>1.72</v>
      </c>
      <c r="BI50" s="72">
        <v>1.72</v>
      </c>
      <c r="BJ50" s="72">
        <v>1.72</v>
      </c>
      <c r="BK50" s="72">
        <v>1.72</v>
      </c>
      <c r="BL50" s="72">
        <v>1.72</v>
      </c>
      <c r="BM50" s="72">
        <v>1.72</v>
      </c>
      <c r="BN50" s="72">
        <v>1.72</v>
      </c>
      <c r="BO50" s="72">
        <v>1.72</v>
      </c>
      <c r="BP50" s="72">
        <v>1.72</v>
      </c>
      <c r="BQ50" s="72">
        <v>1.72</v>
      </c>
      <c r="BR50" s="72">
        <v>1.72</v>
      </c>
      <c r="BS50" s="72">
        <v>1.72</v>
      </c>
      <c r="BT50" s="72">
        <v>1.72</v>
      </c>
      <c r="BU50" s="72">
        <v>1.72</v>
      </c>
      <c r="BV50" s="72">
        <v>1.72</v>
      </c>
      <c r="BW50" s="72">
        <v>1.72</v>
      </c>
      <c r="BX50" s="72">
        <v>1.72</v>
      </c>
      <c r="BY50" s="72">
        <v>1.72</v>
      </c>
      <c r="BZ50" s="72">
        <v>1.72</v>
      </c>
      <c r="CA50" s="72">
        <v>1.72</v>
      </c>
      <c r="CB50" s="72">
        <v>1.72</v>
      </c>
      <c r="CC50" s="72">
        <v>1.72</v>
      </c>
      <c r="CD50" s="72">
        <v>1.72</v>
      </c>
      <c r="CE50" s="72">
        <v>1.72</v>
      </c>
      <c r="CF50" s="72">
        <v>1.72</v>
      </c>
      <c r="CG50" s="72">
        <v>1.72</v>
      </c>
      <c r="CH50" s="72">
        <v>1.72</v>
      </c>
      <c r="CI50" s="72">
        <v>1.72</v>
      </c>
      <c r="CJ50" s="72">
        <v>1.72</v>
      </c>
      <c r="CK50" s="72">
        <v>1.72</v>
      </c>
      <c r="CL50" s="72">
        <v>1.72</v>
      </c>
      <c r="CM50" s="72">
        <v>1.72</v>
      </c>
      <c r="CN50" s="72">
        <v>1.72</v>
      </c>
      <c r="CO50" s="72">
        <v>1.72</v>
      </c>
      <c r="CP50" s="72">
        <v>1.72</v>
      </c>
      <c r="CQ50" s="72">
        <v>1.72</v>
      </c>
      <c r="CR50" s="72">
        <v>1.72</v>
      </c>
      <c r="CS50" s="72">
        <v>1.72</v>
      </c>
      <c r="CT50" s="72">
        <v>1.72</v>
      </c>
      <c r="CU50" s="72">
        <v>1.72</v>
      </c>
      <c r="CV50" s="72">
        <v>1.72</v>
      </c>
      <c r="CW50" s="72">
        <v>1.72</v>
      </c>
      <c r="CX50" s="72">
        <v>1.72</v>
      </c>
      <c r="CY50" s="72">
        <v>1.72</v>
      </c>
      <c r="CZ50" s="72">
        <v>1.72</v>
      </c>
      <c r="DA50" s="72">
        <v>1.72</v>
      </c>
      <c r="DB50" s="72">
        <v>1.72</v>
      </c>
      <c r="DC50" s="72">
        <v>1.72</v>
      </c>
      <c r="DD50" s="72">
        <v>1.72</v>
      </c>
      <c r="DE50" s="72">
        <v>1.72</v>
      </c>
      <c r="DF50" s="72">
        <v>1.72</v>
      </c>
      <c r="DG50" s="72">
        <v>1.72</v>
      </c>
      <c r="DH50" s="72">
        <v>1.72</v>
      </c>
      <c r="DI50" s="72">
        <v>1.72</v>
      </c>
      <c r="DJ50" s="72">
        <v>1.72</v>
      </c>
      <c r="DK50" s="72">
        <v>1.72</v>
      </c>
      <c r="DL50" s="72">
        <v>1.72</v>
      </c>
      <c r="DM50" s="72">
        <v>1.72</v>
      </c>
      <c r="DN50" s="72">
        <v>1.72</v>
      </c>
      <c r="DO50" s="72">
        <v>1.72</v>
      </c>
      <c r="DP50" s="72">
        <v>1.72</v>
      </c>
      <c r="DQ50" s="72">
        <v>1.72</v>
      </c>
      <c r="DR50" s="72">
        <v>1.72</v>
      </c>
      <c r="DS50" s="72">
        <v>1.72</v>
      </c>
      <c r="DT50" s="72">
        <v>1.72</v>
      </c>
      <c r="DU50" s="72">
        <v>1.72</v>
      </c>
      <c r="DV50" s="72">
        <v>1.72</v>
      </c>
      <c r="DW50" s="72">
        <v>1.72</v>
      </c>
      <c r="DX50" s="72">
        <v>1.72</v>
      </c>
      <c r="DY50" s="72">
        <v>1.72</v>
      </c>
      <c r="DZ50" s="72">
        <v>1.72</v>
      </c>
      <c r="EA50" s="72">
        <v>1.72</v>
      </c>
      <c r="EB50" s="72">
        <v>1.72</v>
      </c>
      <c r="EC50" s="72">
        <v>1.72</v>
      </c>
      <c r="ED50" s="72">
        <v>1.72</v>
      </c>
      <c r="EE50" s="72">
        <v>1.72</v>
      </c>
      <c r="EF50" s="72">
        <v>1.72</v>
      </c>
      <c r="EG50" s="72">
        <v>1.72</v>
      </c>
      <c r="EH50" s="72">
        <v>1.72</v>
      </c>
      <c r="EI50" s="72">
        <v>1.72</v>
      </c>
      <c r="EJ50" s="72">
        <v>1.72</v>
      </c>
      <c r="EK50" s="72">
        <v>1.72</v>
      </c>
      <c r="EL50" s="72">
        <v>1.72</v>
      </c>
      <c r="EM50" s="72">
        <v>1.72</v>
      </c>
      <c r="EN50" s="72">
        <v>1.72</v>
      </c>
      <c r="EO50" s="72">
        <v>1.72</v>
      </c>
      <c r="EP50" s="72">
        <v>1.72</v>
      </c>
      <c r="EQ50" s="72">
        <v>1.72</v>
      </c>
      <c r="ER50" s="72">
        <v>1.72</v>
      </c>
      <c r="ES50" s="72">
        <v>1.72</v>
      </c>
      <c r="ET50" s="72">
        <v>1.72</v>
      </c>
      <c r="EU50" s="72">
        <v>1.72</v>
      </c>
      <c r="EV50" s="72">
        <v>1.72</v>
      </c>
      <c r="EW50" s="72">
        <v>1.72</v>
      </c>
      <c r="EX50" s="72">
        <v>1.72</v>
      </c>
      <c r="EY50" s="72">
        <v>1.72</v>
      </c>
      <c r="EZ50" s="72">
        <v>1.72</v>
      </c>
      <c r="FA50" s="72">
        <v>1.72</v>
      </c>
      <c r="FB50" s="72">
        <v>1.72</v>
      </c>
      <c r="FC50" s="72">
        <v>1.72</v>
      </c>
      <c r="FD50" s="72">
        <v>1.72</v>
      </c>
      <c r="FE50" s="72">
        <v>1.72</v>
      </c>
      <c r="FF50" s="72">
        <v>1.72</v>
      </c>
      <c r="FG50" s="72">
        <v>1.72</v>
      </c>
      <c r="FH50" s="72">
        <v>1.72</v>
      </c>
      <c r="FI50" s="72">
        <v>1.72</v>
      </c>
      <c r="FJ50" s="72">
        <v>1.72</v>
      </c>
      <c r="FK50" s="72">
        <v>1.72</v>
      </c>
      <c r="FL50" s="72">
        <v>1.72</v>
      </c>
      <c r="FM50" s="72">
        <v>1.72</v>
      </c>
      <c r="FN50" s="72">
        <v>1.72</v>
      </c>
      <c r="FO50" s="72">
        <v>1.72</v>
      </c>
      <c r="FP50" s="72">
        <v>1.72</v>
      </c>
      <c r="FQ50" s="72">
        <v>1.72</v>
      </c>
      <c r="FR50" s="72">
        <v>1.72</v>
      </c>
      <c r="FS50" s="72">
        <v>1.72</v>
      </c>
      <c r="FT50" s="72">
        <v>1.72</v>
      </c>
      <c r="FU50" s="72">
        <v>1.72</v>
      </c>
      <c r="FV50" s="72">
        <v>1.72</v>
      </c>
      <c r="FW50" s="72">
        <v>1.72</v>
      </c>
      <c r="FX50" s="72">
        <v>1.72</v>
      </c>
      <c r="FY50" s="72">
        <v>1.72</v>
      </c>
      <c r="FZ50" s="72">
        <v>1.72</v>
      </c>
      <c r="GA50" s="72">
        <v>1.72</v>
      </c>
      <c r="GB50" s="72">
        <v>1.72</v>
      </c>
      <c r="GC50" s="72">
        <v>1.72</v>
      </c>
      <c r="GD50" s="72">
        <v>1.72</v>
      </c>
      <c r="GE50" s="72">
        <v>1.72</v>
      </c>
      <c r="GF50" s="72">
        <v>1.72</v>
      </c>
      <c r="GG50" s="72">
        <v>1.72</v>
      </c>
      <c r="GH50" s="72">
        <v>1.72</v>
      </c>
      <c r="GI50" s="72">
        <v>1.72</v>
      </c>
      <c r="GJ50" s="72">
        <v>1.72</v>
      </c>
      <c r="GK50" s="72">
        <v>1.72</v>
      </c>
      <c r="GL50" s="72">
        <v>1.72</v>
      </c>
      <c r="GM50" s="72">
        <v>1.72</v>
      </c>
      <c r="GN50" s="72">
        <v>1.72</v>
      </c>
      <c r="GO50" s="72">
        <v>1.72</v>
      </c>
      <c r="GP50" s="72">
        <v>1.72</v>
      </c>
      <c r="GQ50" s="72">
        <v>1.72</v>
      </c>
      <c r="GR50" s="72">
        <v>1.72</v>
      </c>
      <c r="GS50" s="72">
        <v>1.72</v>
      </c>
      <c r="GT50" s="72">
        <v>1.72</v>
      </c>
      <c r="GU50" s="72">
        <v>1.72</v>
      </c>
      <c r="GV50" s="72">
        <v>1.72</v>
      </c>
      <c r="GW50" s="72">
        <v>1.72</v>
      </c>
      <c r="GX50" s="72">
        <v>1.72</v>
      </c>
      <c r="GY50" s="72">
        <v>1.72</v>
      </c>
      <c r="GZ50" s="72">
        <v>1.72</v>
      </c>
      <c r="HA50" s="72">
        <v>1.72</v>
      </c>
      <c r="HB50" s="72">
        <v>1.72</v>
      </c>
      <c r="HC50" s="72">
        <v>1.72</v>
      </c>
      <c r="HD50" s="72">
        <v>1.72</v>
      </c>
      <c r="HE50" s="72">
        <v>1.72</v>
      </c>
      <c r="HF50" s="72">
        <v>1.72</v>
      </c>
      <c r="HG50" s="72">
        <v>1.72</v>
      </c>
      <c r="HH50" s="72">
        <v>1.72</v>
      </c>
      <c r="HI50" s="72">
        <v>1.72</v>
      </c>
      <c r="HJ50" s="72">
        <v>1.72</v>
      </c>
      <c r="HK50" s="72">
        <v>1.72</v>
      </c>
      <c r="HL50" s="72">
        <v>1.72</v>
      </c>
      <c r="HM50" s="72">
        <v>1.72</v>
      </c>
      <c r="HN50" s="72">
        <v>1.72</v>
      </c>
      <c r="HO50" s="72">
        <v>1.72</v>
      </c>
      <c r="HP50" s="72">
        <v>1.72</v>
      </c>
      <c r="HQ50" s="72">
        <v>1.72</v>
      </c>
      <c r="HR50" s="72">
        <v>1.72</v>
      </c>
      <c r="HS50" s="72">
        <v>1.72</v>
      </c>
      <c r="HT50" s="72">
        <v>1.72</v>
      </c>
      <c r="HU50" s="72">
        <v>1.72</v>
      </c>
      <c r="HV50" s="72">
        <v>1.72</v>
      </c>
      <c r="HW50" s="72">
        <v>1.72</v>
      </c>
      <c r="HX50" s="72">
        <v>1.72</v>
      </c>
      <c r="HY50" s="72">
        <v>1.72</v>
      </c>
      <c r="HZ50" s="72">
        <v>1.72</v>
      </c>
      <c r="IA50" s="72">
        <v>1.72</v>
      </c>
      <c r="IB50" s="72">
        <v>1.72</v>
      </c>
      <c r="IC50" s="72">
        <v>1.72</v>
      </c>
      <c r="ID50" s="72">
        <v>1.72</v>
      </c>
      <c r="IE50" s="72">
        <v>1.72</v>
      </c>
      <c r="IF50" s="72">
        <v>1.72</v>
      </c>
      <c r="IG50" s="72">
        <v>1.72</v>
      </c>
      <c r="IH50" s="72">
        <v>1.72</v>
      </c>
      <c r="II50" s="72">
        <v>1.72</v>
      </c>
      <c r="IJ50" s="72">
        <v>1.72</v>
      </c>
      <c r="IK50" s="72">
        <v>1.72</v>
      </c>
      <c r="IL50" s="72">
        <v>1.72</v>
      </c>
      <c r="IM50" s="72">
        <v>1.72</v>
      </c>
      <c r="IN50" s="72">
        <v>1.72</v>
      </c>
      <c r="IO50" s="72">
        <v>1.72</v>
      </c>
      <c r="IP50" s="72">
        <v>1.72</v>
      </c>
      <c r="IQ50" s="72">
        <v>1.72</v>
      </c>
      <c r="IR50" s="72">
        <v>1.72</v>
      </c>
      <c r="IS50" s="72">
        <v>1.72</v>
      </c>
      <c r="IT50" s="72">
        <v>1.72</v>
      </c>
      <c r="IU50" s="72">
        <v>1.72</v>
      </c>
      <c r="IV50"/>
    </row>
    <row r="51" spans="1:256" s="74" customFormat="1" ht="13" customHeight="1" thickBot="1">
      <c r="A51" s="7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81"/>
      <c r="O51" s="73">
        <v>1.61</v>
      </c>
      <c r="P51" s="73">
        <v>1.61</v>
      </c>
      <c r="Q51" s="73">
        <v>1.61</v>
      </c>
      <c r="R51" s="73">
        <v>1.61</v>
      </c>
      <c r="S51" s="73">
        <v>1.61</v>
      </c>
      <c r="T51" s="73">
        <v>1.61</v>
      </c>
      <c r="U51" s="73">
        <v>1.61</v>
      </c>
      <c r="V51" s="73">
        <v>1.61</v>
      </c>
      <c r="W51" s="73">
        <v>1.61</v>
      </c>
      <c r="X51" s="73">
        <v>1.61</v>
      </c>
      <c r="Y51" s="73">
        <v>1.61</v>
      </c>
      <c r="Z51" s="73">
        <v>1.61</v>
      </c>
      <c r="AA51" s="73">
        <v>1.61</v>
      </c>
      <c r="AB51" s="73">
        <v>1.61</v>
      </c>
      <c r="AC51" s="73">
        <v>1.61</v>
      </c>
      <c r="AD51" s="73">
        <v>1.61</v>
      </c>
      <c r="AE51" s="73">
        <v>1.61</v>
      </c>
      <c r="AF51" s="73">
        <v>1.61</v>
      </c>
      <c r="AG51" s="73">
        <v>1.61</v>
      </c>
      <c r="AH51" s="73">
        <v>1.61</v>
      </c>
      <c r="AI51" s="73">
        <v>1.61</v>
      </c>
      <c r="AJ51" s="73">
        <v>1.61</v>
      </c>
      <c r="AK51" s="73">
        <v>1.61</v>
      </c>
      <c r="AL51" s="73">
        <v>1.61</v>
      </c>
      <c r="AM51" s="73">
        <v>1.61</v>
      </c>
      <c r="AN51" s="73">
        <v>1.61</v>
      </c>
      <c r="AO51" s="73">
        <v>1.61</v>
      </c>
      <c r="AP51" s="73">
        <v>1.61</v>
      </c>
      <c r="AQ51" s="73">
        <v>1.61</v>
      </c>
      <c r="AR51" s="73">
        <v>1.61</v>
      </c>
      <c r="AS51" s="73">
        <v>1.61</v>
      </c>
      <c r="AT51" s="73">
        <v>1.61</v>
      </c>
      <c r="AU51" s="73">
        <v>1.61</v>
      </c>
      <c r="AV51" s="73">
        <v>1.61</v>
      </c>
      <c r="AW51" s="73">
        <v>1.61</v>
      </c>
      <c r="AX51" s="73">
        <v>1.61</v>
      </c>
      <c r="AY51" s="73">
        <v>1.61</v>
      </c>
      <c r="AZ51" s="73">
        <v>1.61</v>
      </c>
      <c r="BA51" s="73">
        <v>1.61</v>
      </c>
      <c r="BB51" s="73">
        <v>1.61</v>
      </c>
      <c r="BC51" s="73">
        <v>1.61</v>
      </c>
      <c r="BD51" s="73">
        <v>1.61</v>
      </c>
      <c r="BE51" s="73">
        <v>1.61</v>
      </c>
      <c r="BF51" s="73">
        <v>1.61</v>
      </c>
      <c r="BG51" s="73">
        <v>1.61</v>
      </c>
      <c r="BH51" s="73">
        <v>1.61</v>
      </c>
      <c r="BI51" s="73">
        <v>1.61</v>
      </c>
      <c r="BJ51" s="73">
        <v>1.61</v>
      </c>
      <c r="BK51" s="73">
        <v>1.61</v>
      </c>
      <c r="BL51" s="73">
        <v>1.61</v>
      </c>
      <c r="BM51" s="73">
        <v>1.61</v>
      </c>
      <c r="BN51" s="73">
        <v>1.61</v>
      </c>
      <c r="BO51" s="73">
        <v>1.61</v>
      </c>
      <c r="BP51" s="73">
        <v>1.61</v>
      </c>
      <c r="BQ51" s="73">
        <v>1.61</v>
      </c>
      <c r="BR51" s="73">
        <v>1.61</v>
      </c>
      <c r="BS51" s="73">
        <v>1.61</v>
      </c>
      <c r="BT51" s="73">
        <v>1.61</v>
      </c>
      <c r="BU51" s="73">
        <v>1.61</v>
      </c>
      <c r="BV51" s="73">
        <v>1.61</v>
      </c>
      <c r="BW51" s="73">
        <v>1.61</v>
      </c>
      <c r="BX51" s="73">
        <v>1.61</v>
      </c>
      <c r="BY51" s="73">
        <v>1.61</v>
      </c>
      <c r="BZ51" s="73">
        <v>1.61</v>
      </c>
      <c r="CA51" s="73">
        <v>1.61</v>
      </c>
      <c r="CB51" s="73">
        <v>1.61</v>
      </c>
      <c r="CC51" s="73">
        <v>1.61</v>
      </c>
      <c r="CD51" s="73">
        <v>1.61</v>
      </c>
      <c r="CE51" s="73">
        <v>1.61</v>
      </c>
      <c r="CF51" s="73">
        <v>1.61</v>
      </c>
      <c r="CG51" s="73">
        <v>1.61</v>
      </c>
      <c r="CH51" s="73">
        <v>1.61</v>
      </c>
      <c r="CI51" s="73">
        <v>1.61</v>
      </c>
      <c r="CJ51" s="73">
        <v>1.61</v>
      </c>
      <c r="CK51" s="73">
        <v>1.61</v>
      </c>
      <c r="CL51" s="73">
        <v>1.61</v>
      </c>
      <c r="CM51" s="73">
        <v>1.61</v>
      </c>
      <c r="CN51" s="73">
        <v>1.61</v>
      </c>
      <c r="CO51" s="73">
        <v>1.61</v>
      </c>
      <c r="CP51" s="73">
        <v>1.61</v>
      </c>
      <c r="CQ51" s="73">
        <v>1.61</v>
      </c>
      <c r="CR51" s="73">
        <v>1.61</v>
      </c>
      <c r="CS51" s="73">
        <v>1.61</v>
      </c>
      <c r="CT51" s="73">
        <v>1.61</v>
      </c>
      <c r="CU51" s="73">
        <v>1.61</v>
      </c>
      <c r="CV51" s="73">
        <v>1.61</v>
      </c>
      <c r="CW51" s="73">
        <v>1.61</v>
      </c>
      <c r="CX51" s="73">
        <v>1.61</v>
      </c>
      <c r="CY51" s="73">
        <v>1.61</v>
      </c>
      <c r="CZ51" s="73">
        <v>1.61</v>
      </c>
      <c r="DA51" s="73">
        <v>1.61</v>
      </c>
      <c r="DB51" s="73">
        <v>1.61</v>
      </c>
      <c r="DC51" s="73">
        <v>1.61</v>
      </c>
      <c r="DD51" s="73">
        <v>1.61</v>
      </c>
      <c r="DE51" s="73">
        <v>1.61</v>
      </c>
      <c r="DF51" s="73">
        <v>1.61</v>
      </c>
      <c r="DG51" s="73">
        <v>1.61</v>
      </c>
      <c r="DH51" s="73">
        <v>1.61</v>
      </c>
      <c r="DI51" s="73">
        <v>1.61</v>
      </c>
      <c r="DJ51" s="73">
        <v>1.61</v>
      </c>
      <c r="DK51" s="73">
        <v>1.61</v>
      </c>
      <c r="DL51" s="73">
        <v>1.61</v>
      </c>
      <c r="DM51" s="73">
        <v>1.61</v>
      </c>
      <c r="DN51" s="73">
        <v>1.61</v>
      </c>
      <c r="DO51" s="73">
        <v>1.61</v>
      </c>
      <c r="DP51" s="73">
        <v>1.61</v>
      </c>
      <c r="DQ51" s="73">
        <v>1.61</v>
      </c>
      <c r="DR51" s="73">
        <v>1.61</v>
      </c>
      <c r="DS51" s="73">
        <v>1.61</v>
      </c>
      <c r="DT51" s="73">
        <v>1.61</v>
      </c>
      <c r="DU51" s="73">
        <v>1.61</v>
      </c>
      <c r="DV51" s="73">
        <v>1.61</v>
      </c>
      <c r="DW51" s="73">
        <v>1.61</v>
      </c>
      <c r="DX51" s="73">
        <v>1.61</v>
      </c>
      <c r="DY51" s="73">
        <v>1.61</v>
      </c>
      <c r="DZ51" s="73">
        <v>1.61</v>
      </c>
      <c r="EA51" s="73">
        <v>1.61</v>
      </c>
      <c r="EB51" s="73">
        <v>1.61</v>
      </c>
      <c r="EC51" s="73">
        <v>1.61</v>
      </c>
      <c r="ED51" s="73">
        <v>1.61</v>
      </c>
      <c r="EE51" s="73">
        <v>1.61</v>
      </c>
      <c r="EF51" s="73">
        <v>1.61</v>
      </c>
      <c r="EG51" s="73">
        <v>1.61</v>
      </c>
      <c r="EH51" s="73">
        <v>1.61</v>
      </c>
      <c r="EI51" s="73">
        <v>1.61</v>
      </c>
      <c r="EJ51" s="73">
        <v>1.61</v>
      </c>
      <c r="EK51" s="73">
        <v>1.61</v>
      </c>
      <c r="EL51" s="73">
        <v>1.61</v>
      </c>
      <c r="EM51" s="73">
        <v>1.61</v>
      </c>
      <c r="EN51" s="73">
        <v>1.61</v>
      </c>
      <c r="EO51" s="73">
        <v>1.61</v>
      </c>
      <c r="EP51" s="73">
        <v>1.61</v>
      </c>
      <c r="EQ51" s="73">
        <v>1.61</v>
      </c>
      <c r="ER51" s="73">
        <v>1.61</v>
      </c>
      <c r="ES51" s="73">
        <v>1.61</v>
      </c>
      <c r="ET51" s="73">
        <v>1.61</v>
      </c>
      <c r="EU51" s="73">
        <v>1.61</v>
      </c>
      <c r="EV51" s="73">
        <v>1.61</v>
      </c>
      <c r="EW51" s="73">
        <v>1.61</v>
      </c>
      <c r="EX51" s="73">
        <v>1.61</v>
      </c>
      <c r="EY51" s="73">
        <v>1.61</v>
      </c>
      <c r="EZ51" s="73">
        <v>1.61</v>
      </c>
      <c r="FA51" s="73">
        <v>1.61</v>
      </c>
      <c r="FB51" s="73">
        <v>1.61</v>
      </c>
      <c r="FC51" s="73">
        <v>1.61</v>
      </c>
      <c r="FD51" s="73">
        <v>1.61</v>
      </c>
      <c r="FE51" s="73">
        <v>1.61</v>
      </c>
      <c r="FF51" s="73">
        <v>1.61</v>
      </c>
      <c r="FG51" s="73">
        <v>1.61</v>
      </c>
      <c r="FH51" s="73">
        <v>1.61</v>
      </c>
      <c r="FI51" s="73">
        <v>1.61</v>
      </c>
      <c r="FJ51" s="73">
        <v>1.61</v>
      </c>
      <c r="FK51" s="73">
        <v>1.61</v>
      </c>
      <c r="FL51" s="73">
        <v>1.61</v>
      </c>
      <c r="FM51" s="73">
        <v>1.61</v>
      </c>
      <c r="FN51" s="73">
        <v>1.61</v>
      </c>
      <c r="FO51" s="73">
        <v>1.61</v>
      </c>
      <c r="FP51" s="73">
        <v>1.61</v>
      </c>
      <c r="FQ51" s="73">
        <v>1.61</v>
      </c>
      <c r="FR51" s="73">
        <v>1.61</v>
      </c>
      <c r="FS51" s="73">
        <v>1.61</v>
      </c>
      <c r="FT51" s="73">
        <v>1.61</v>
      </c>
      <c r="FU51" s="73">
        <v>1.61</v>
      </c>
      <c r="FV51" s="73">
        <v>1.61</v>
      </c>
      <c r="FW51" s="73">
        <v>1.61</v>
      </c>
      <c r="FX51" s="73">
        <v>1.61</v>
      </c>
      <c r="FY51" s="73">
        <v>1.61</v>
      </c>
      <c r="FZ51" s="73">
        <v>1.61</v>
      </c>
      <c r="GA51" s="73">
        <v>1.61</v>
      </c>
      <c r="GB51" s="73">
        <v>1.61</v>
      </c>
      <c r="GC51" s="73">
        <v>1.61</v>
      </c>
      <c r="GD51" s="73">
        <v>1.61</v>
      </c>
      <c r="GE51" s="73">
        <v>1.61</v>
      </c>
      <c r="GF51" s="73">
        <v>1.61</v>
      </c>
      <c r="GG51" s="73">
        <v>1.61</v>
      </c>
      <c r="GH51" s="73">
        <v>1.61</v>
      </c>
      <c r="GI51" s="73">
        <v>1.61</v>
      </c>
      <c r="GJ51" s="73">
        <v>1.61</v>
      </c>
      <c r="GK51" s="73">
        <v>1.61</v>
      </c>
      <c r="GL51" s="73">
        <v>1.61</v>
      </c>
      <c r="GM51" s="73">
        <v>1.61</v>
      </c>
      <c r="GN51" s="73">
        <v>1.61</v>
      </c>
      <c r="GO51" s="73">
        <v>1.61</v>
      </c>
      <c r="GP51" s="73">
        <v>1.61</v>
      </c>
      <c r="GQ51" s="73">
        <v>1.61</v>
      </c>
      <c r="GR51" s="73">
        <v>1.61</v>
      </c>
      <c r="GS51" s="73">
        <v>1.61</v>
      </c>
      <c r="GT51" s="73">
        <v>1.61</v>
      </c>
      <c r="GU51" s="73">
        <v>1.61</v>
      </c>
      <c r="GV51" s="73">
        <v>1.61</v>
      </c>
      <c r="GW51" s="73">
        <v>1.61</v>
      </c>
      <c r="GX51" s="73">
        <v>1.61</v>
      </c>
      <c r="GY51" s="73">
        <v>1.61</v>
      </c>
      <c r="GZ51" s="73">
        <v>1.61</v>
      </c>
      <c r="HA51" s="73">
        <v>1.61</v>
      </c>
      <c r="HB51" s="73">
        <v>1.61</v>
      </c>
      <c r="HC51" s="73">
        <v>1.61</v>
      </c>
      <c r="HD51" s="73">
        <v>1.61</v>
      </c>
      <c r="HE51" s="73">
        <v>1.61</v>
      </c>
      <c r="HF51" s="73">
        <v>1.61</v>
      </c>
      <c r="HG51" s="73">
        <v>1.61</v>
      </c>
      <c r="HH51" s="73">
        <v>1.61</v>
      </c>
      <c r="HI51" s="73">
        <v>1.61</v>
      </c>
      <c r="HJ51" s="73">
        <v>1.61</v>
      </c>
      <c r="HK51" s="73">
        <v>1.61</v>
      </c>
      <c r="HL51" s="73">
        <v>1.61</v>
      </c>
      <c r="HM51" s="73">
        <v>1.61</v>
      </c>
      <c r="HN51" s="73">
        <v>1.61</v>
      </c>
      <c r="HO51" s="73">
        <v>1.61</v>
      </c>
      <c r="HP51" s="73">
        <v>1.61</v>
      </c>
      <c r="HQ51" s="73">
        <v>1.61</v>
      </c>
      <c r="HR51" s="73">
        <v>1.61</v>
      </c>
      <c r="HS51" s="73">
        <v>1.61</v>
      </c>
      <c r="HT51" s="73">
        <v>1.61</v>
      </c>
      <c r="HU51" s="73">
        <v>1.61</v>
      </c>
      <c r="HV51" s="73">
        <v>1.61</v>
      </c>
      <c r="HW51" s="73">
        <v>1.61</v>
      </c>
      <c r="HX51" s="73">
        <v>1.61</v>
      </c>
      <c r="HY51" s="73">
        <v>1.61</v>
      </c>
      <c r="HZ51" s="73">
        <v>1.61</v>
      </c>
      <c r="IA51" s="73">
        <v>1.61</v>
      </c>
      <c r="IB51" s="73">
        <v>1.61</v>
      </c>
      <c r="IC51" s="73">
        <v>1.61</v>
      </c>
      <c r="ID51" s="73">
        <v>1.61</v>
      </c>
      <c r="IE51" s="73">
        <v>1.61</v>
      </c>
      <c r="IF51" s="73">
        <v>1.61</v>
      </c>
      <c r="IG51" s="73">
        <v>1.61</v>
      </c>
      <c r="IH51" s="73">
        <v>1.61</v>
      </c>
      <c r="II51" s="73">
        <v>1.61</v>
      </c>
      <c r="IJ51" s="73">
        <v>1.61</v>
      </c>
      <c r="IK51" s="73">
        <v>1.61</v>
      </c>
      <c r="IL51" s="73">
        <v>1.61</v>
      </c>
      <c r="IM51" s="73">
        <v>1.61</v>
      </c>
      <c r="IN51" s="73">
        <v>1.61</v>
      </c>
      <c r="IO51" s="73">
        <v>1.61</v>
      </c>
      <c r="IP51" s="73">
        <v>1.61</v>
      </c>
      <c r="IQ51" s="73">
        <v>1.61</v>
      </c>
      <c r="IR51" s="73">
        <v>1.61</v>
      </c>
      <c r="IS51" s="73">
        <v>1.61</v>
      </c>
      <c r="IT51" s="73">
        <v>1.61</v>
      </c>
      <c r="IU51" s="73">
        <v>1.61</v>
      </c>
      <c r="IV51"/>
    </row>
    <row r="52" spans="1:256" s="75" customFormat="1" ht="13" customHeight="1">
      <c r="A52" s="7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81"/>
      <c r="O52" s="73">
        <v>1.5</v>
      </c>
      <c r="P52" s="73">
        <v>1.5</v>
      </c>
      <c r="Q52" s="73">
        <v>1.5</v>
      </c>
      <c r="R52" s="73">
        <v>1.5</v>
      </c>
      <c r="S52" s="73">
        <v>1.5</v>
      </c>
      <c r="T52" s="73">
        <v>1.5</v>
      </c>
      <c r="U52" s="73">
        <v>1.5</v>
      </c>
      <c r="V52" s="73">
        <v>1.5</v>
      </c>
      <c r="W52" s="73">
        <v>1.5</v>
      </c>
      <c r="X52" s="73">
        <v>1.5</v>
      </c>
      <c r="Y52" s="73">
        <v>1.5</v>
      </c>
      <c r="Z52" s="73">
        <v>1.5</v>
      </c>
      <c r="AA52" s="73">
        <v>1.5</v>
      </c>
      <c r="AB52" s="73">
        <v>1.5</v>
      </c>
      <c r="AC52" s="73">
        <v>1.5</v>
      </c>
      <c r="AD52" s="73">
        <v>1.5</v>
      </c>
      <c r="AE52" s="73">
        <v>1.5</v>
      </c>
      <c r="AF52" s="73">
        <v>1.5</v>
      </c>
      <c r="AG52" s="73">
        <v>1.5</v>
      </c>
      <c r="AH52" s="73">
        <v>1.5</v>
      </c>
      <c r="AI52" s="73">
        <v>1.5</v>
      </c>
      <c r="AJ52" s="73">
        <v>1.5</v>
      </c>
      <c r="AK52" s="73">
        <v>1.5</v>
      </c>
      <c r="AL52" s="73">
        <v>1.5</v>
      </c>
      <c r="AM52" s="73">
        <v>1.5</v>
      </c>
      <c r="AN52" s="73">
        <v>1.5</v>
      </c>
      <c r="AO52" s="73">
        <v>1.5</v>
      </c>
      <c r="AP52" s="73">
        <v>1.5</v>
      </c>
      <c r="AQ52" s="73">
        <v>1.5</v>
      </c>
      <c r="AR52" s="73">
        <v>1.5</v>
      </c>
      <c r="AS52" s="73">
        <v>1.5</v>
      </c>
      <c r="AT52" s="73">
        <v>1.5</v>
      </c>
      <c r="AU52" s="73">
        <v>1.5</v>
      </c>
      <c r="AV52" s="73">
        <v>1.5</v>
      </c>
      <c r="AW52" s="73">
        <v>1.5</v>
      </c>
      <c r="AX52" s="73">
        <v>1.5</v>
      </c>
      <c r="AY52" s="73">
        <v>1.5</v>
      </c>
      <c r="AZ52" s="73">
        <v>1.5</v>
      </c>
      <c r="BA52" s="73">
        <v>1.5</v>
      </c>
      <c r="BB52" s="73">
        <v>1.5</v>
      </c>
      <c r="BC52" s="73">
        <v>1.5</v>
      </c>
      <c r="BD52" s="73">
        <v>1.5</v>
      </c>
      <c r="BE52" s="73">
        <v>1.5</v>
      </c>
      <c r="BF52" s="73">
        <v>1.5</v>
      </c>
      <c r="BG52" s="73">
        <v>1.5</v>
      </c>
      <c r="BH52" s="73">
        <v>1.5</v>
      </c>
      <c r="BI52" s="73">
        <v>1.5</v>
      </c>
      <c r="BJ52" s="73">
        <v>1.5</v>
      </c>
      <c r="BK52" s="73">
        <v>1.5</v>
      </c>
      <c r="BL52" s="73">
        <v>1.5</v>
      </c>
      <c r="BM52" s="73">
        <v>1.5</v>
      </c>
      <c r="BN52" s="73">
        <v>1.5</v>
      </c>
      <c r="BO52" s="73">
        <v>1.5</v>
      </c>
      <c r="BP52" s="73">
        <v>1.5</v>
      </c>
      <c r="BQ52" s="73">
        <v>1.5</v>
      </c>
      <c r="BR52" s="73">
        <v>1.5</v>
      </c>
      <c r="BS52" s="73">
        <v>1.5</v>
      </c>
      <c r="BT52" s="73">
        <v>1.5</v>
      </c>
      <c r="BU52" s="73">
        <v>1.5</v>
      </c>
      <c r="BV52" s="73">
        <v>1.5</v>
      </c>
      <c r="BW52" s="73">
        <v>1.5</v>
      </c>
      <c r="BX52" s="73">
        <v>1.5</v>
      </c>
      <c r="BY52" s="73">
        <v>1.5</v>
      </c>
      <c r="BZ52" s="73">
        <v>1.5</v>
      </c>
      <c r="CA52" s="73">
        <v>1.5</v>
      </c>
      <c r="CB52" s="73">
        <v>1.5</v>
      </c>
      <c r="CC52" s="73">
        <v>1.5</v>
      </c>
      <c r="CD52" s="73">
        <v>1.5</v>
      </c>
      <c r="CE52" s="73">
        <v>1.5</v>
      </c>
      <c r="CF52" s="73">
        <v>1.5</v>
      </c>
      <c r="CG52" s="73">
        <v>1.5</v>
      </c>
      <c r="CH52" s="73">
        <v>1.5</v>
      </c>
      <c r="CI52" s="73">
        <v>1.5</v>
      </c>
      <c r="CJ52" s="73">
        <v>1.5</v>
      </c>
      <c r="CK52" s="73">
        <v>1.5</v>
      </c>
      <c r="CL52" s="73">
        <v>1.5</v>
      </c>
      <c r="CM52" s="73">
        <v>1.5</v>
      </c>
      <c r="CN52" s="73">
        <v>1.5</v>
      </c>
      <c r="CO52" s="73">
        <v>1.5</v>
      </c>
      <c r="CP52" s="73">
        <v>1.5</v>
      </c>
      <c r="CQ52" s="73">
        <v>1.5</v>
      </c>
      <c r="CR52" s="73">
        <v>1.5</v>
      </c>
      <c r="CS52" s="73">
        <v>1.5</v>
      </c>
      <c r="CT52" s="73">
        <v>1.5</v>
      </c>
      <c r="CU52" s="73">
        <v>1.5</v>
      </c>
      <c r="CV52" s="73">
        <v>1.5</v>
      </c>
      <c r="CW52" s="73">
        <v>1.5</v>
      </c>
      <c r="CX52" s="73">
        <v>1.5</v>
      </c>
      <c r="CY52" s="73">
        <v>1.5</v>
      </c>
      <c r="CZ52" s="73">
        <v>1.5</v>
      </c>
      <c r="DA52" s="73">
        <v>1.5</v>
      </c>
      <c r="DB52" s="73">
        <v>1.5</v>
      </c>
      <c r="DC52" s="73">
        <v>1.5</v>
      </c>
      <c r="DD52" s="73">
        <v>1.5</v>
      </c>
      <c r="DE52" s="73">
        <v>1.5</v>
      </c>
      <c r="DF52" s="73">
        <v>1.5</v>
      </c>
      <c r="DG52" s="73">
        <v>1.5</v>
      </c>
      <c r="DH52" s="73">
        <v>1.5</v>
      </c>
      <c r="DI52" s="73">
        <v>1.5</v>
      </c>
      <c r="DJ52" s="73">
        <v>1.5</v>
      </c>
      <c r="DK52" s="73">
        <v>1.5</v>
      </c>
      <c r="DL52" s="73">
        <v>1.5</v>
      </c>
      <c r="DM52" s="73">
        <v>1.5</v>
      </c>
      <c r="DN52" s="73">
        <v>1.5</v>
      </c>
      <c r="DO52" s="73">
        <v>1.5</v>
      </c>
      <c r="DP52" s="73">
        <v>1.5</v>
      </c>
      <c r="DQ52" s="73">
        <v>1.5</v>
      </c>
      <c r="DR52" s="73">
        <v>1.5</v>
      </c>
      <c r="DS52" s="73">
        <v>1.5</v>
      </c>
      <c r="DT52" s="73">
        <v>1.5</v>
      </c>
      <c r="DU52" s="73">
        <v>1.5</v>
      </c>
      <c r="DV52" s="73">
        <v>1.5</v>
      </c>
      <c r="DW52" s="73">
        <v>1.5</v>
      </c>
      <c r="DX52" s="73">
        <v>1.5</v>
      </c>
      <c r="DY52" s="73">
        <v>1.5</v>
      </c>
      <c r="DZ52" s="73">
        <v>1.5</v>
      </c>
      <c r="EA52" s="73">
        <v>1.5</v>
      </c>
      <c r="EB52" s="73">
        <v>1.5</v>
      </c>
      <c r="EC52" s="73">
        <v>1.5</v>
      </c>
      <c r="ED52" s="73">
        <v>1.5</v>
      </c>
      <c r="EE52" s="73">
        <v>1.5</v>
      </c>
      <c r="EF52" s="73">
        <v>1.5</v>
      </c>
      <c r="EG52" s="73">
        <v>1.5</v>
      </c>
      <c r="EH52" s="73">
        <v>1.5</v>
      </c>
      <c r="EI52" s="73">
        <v>1.5</v>
      </c>
      <c r="EJ52" s="73">
        <v>1.5</v>
      </c>
      <c r="EK52" s="73">
        <v>1.5</v>
      </c>
      <c r="EL52" s="73">
        <v>1.5</v>
      </c>
      <c r="EM52" s="73">
        <v>1.5</v>
      </c>
      <c r="EN52" s="73">
        <v>1.5</v>
      </c>
      <c r="EO52" s="73">
        <v>1.5</v>
      </c>
      <c r="EP52" s="73">
        <v>1.5</v>
      </c>
      <c r="EQ52" s="73">
        <v>1.5</v>
      </c>
      <c r="ER52" s="73">
        <v>1.5</v>
      </c>
      <c r="ES52" s="73">
        <v>1.5</v>
      </c>
      <c r="ET52" s="73">
        <v>1.5</v>
      </c>
      <c r="EU52" s="73">
        <v>1.5</v>
      </c>
      <c r="EV52" s="73">
        <v>1.5</v>
      </c>
      <c r="EW52" s="73">
        <v>1.5</v>
      </c>
      <c r="EX52" s="73">
        <v>1.5</v>
      </c>
      <c r="EY52" s="73">
        <v>1.5</v>
      </c>
      <c r="EZ52" s="73">
        <v>1.5</v>
      </c>
      <c r="FA52" s="73">
        <v>1.5</v>
      </c>
      <c r="FB52" s="73">
        <v>1.5</v>
      </c>
      <c r="FC52" s="73">
        <v>1.5</v>
      </c>
      <c r="FD52" s="73">
        <v>1.5</v>
      </c>
      <c r="FE52" s="73">
        <v>1.5</v>
      </c>
      <c r="FF52" s="73">
        <v>1.5</v>
      </c>
      <c r="FG52" s="73">
        <v>1.5</v>
      </c>
      <c r="FH52" s="73">
        <v>1.5</v>
      </c>
      <c r="FI52" s="73">
        <v>1.5</v>
      </c>
      <c r="FJ52" s="73">
        <v>1.5</v>
      </c>
      <c r="FK52" s="73">
        <v>1.5</v>
      </c>
      <c r="FL52" s="73">
        <v>1.5</v>
      </c>
      <c r="FM52" s="73">
        <v>1.5</v>
      </c>
      <c r="FN52" s="73">
        <v>1.5</v>
      </c>
      <c r="FO52" s="73">
        <v>1.5</v>
      </c>
      <c r="FP52" s="73">
        <v>1.5</v>
      </c>
      <c r="FQ52" s="73">
        <v>1.5</v>
      </c>
      <c r="FR52" s="73">
        <v>1.5</v>
      </c>
      <c r="FS52" s="73">
        <v>1.5</v>
      </c>
      <c r="FT52" s="73">
        <v>1.5</v>
      </c>
      <c r="FU52" s="73">
        <v>1.5</v>
      </c>
      <c r="FV52" s="73">
        <v>1.5</v>
      </c>
      <c r="FW52" s="73">
        <v>1.5</v>
      </c>
      <c r="FX52" s="73">
        <v>1.5</v>
      </c>
      <c r="FY52" s="73">
        <v>1.5</v>
      </c>
      <c r="FZ52" s="73">
        <v>1.5</v>
      </c>
      <c r="GA52" s="73">
        <v>1.5</v>
      </c>
      <c r="GB52" s="73">
        <v>1.5</v>
      </c>
      <c r="GC52" s="73">
        <v>1.5</v>
      </c>
      <c r="GD52" s="73">
        <v>1.5</v>
      </c>
      <c r="GE52" s="73">
        <v>1.5</v>
      </c>
      <c r="GF52" s="73">
        <v>1.5</v>
      </c>
      <c r="GG52" s="73">
        <v>1.5</v>
      </c>
      <c r="GH52" s="73">
        <v>1.5</v>
      </c>
      <c r="GI52" s="73">
        <v>1.5</v>
      </c>
      <c r="GJ52" s="73">
        <v>1.5</v>
      </c>
      <c r="GK52" s="73">
        <v>1.5</v>
      </c>
      <c r="GL52" s="73">
        <v>1.5</v>
      </c>
      <c r="GM52" s="73">
        <v>1.5</v>
      </c>
      <c r="GN52" s="73">
        <v>1.5</v>
      </c>
      <c r="GO52" s="73">
        <v>1.5</v>
      </c>
      <c r="GP52" s="73">
        <v>1.5</v>
      </c>
      <c r="GQ52" s="73">
        <v>1.5</v>
      </c>
      <c r="GR52" s="73">
        <v>1.5</v>
      </c>
      <c r="GS52" s="73">
        <v>1.5</v>
      </c>
      <c r="GT52" s="73">
        <v>1.5</v>
      </c>
      <c r="GU52" s="73">
        <v>1.5</v>
      </c>
      <c r="GV52" s="73">
        <v>1.5</v>
      </c>
      <c r="GW52" s="73">
        <v>1.5</v>
      </c>
      <c r="GX52" s="73">
        <v>1.5</v>
      </c>
      <c r="GY52" s="73">
        <v>1.5</v>
      </c>
      <c r="GZ52" s="73">
        <v>1.5</v>
      </c>
      <c r="HA52" s="73">
        <v>1.5</v>
      </c>
      <c r="HB52" s="73">
        <v>1.5</v>
      </c>
      <c r="HC52" s="73">
        <v>1.5</v>
      </c>
      <c r="HD52" s="73">
        <v>1.5</v>
      </c>
      <c r="HE52" s="73">
        <v>1.5</v>
      </c>
      <c r="HF52" s="73">
        <v>1.5</v>
      </c>
      <c r="HG52" s="73">
        <v>1.5</v>
      </c>
      <c r="HH52" s="73">
        <v>1.5</v>
      </c>
      <c r="HI52" s="73">
        <v>1.5</v>
      </c>
      <c r="HJ52" s="73">
        <v>1.5</v>
      </c>
      <c r="HK52" s="73">
        <v>1.5</v>
      </c>
      <c r="HL52" s="73">
        <v>1.5</v>
      </c>
      <c r="HM52" s="73">
        <v>1.5</v>
      </c>
      <c r="HN52" s="73">
        <v>1.5</v>
      </c>
      <c r="HO52" s="73">
        <v>1.5</v>
      </c>
      <c r="HP52" s="73">
        <v>1.5</v>
      </c>
      <c r="HQ52" s="73">
        <v>1.5</v>
      </c>
      <c r="HR52" s="73">
        <v>1.5</v>
      </c>
      <c r="HS52" s="73">
        <v>1.5</v>
      </c>
      <c r="HT52" s="73">
        <v>1.5</v>
      </c>
      <c r="HU52" s="73">
        <v>1.5</v>
      </c>
      <c r="HV52" s="73">
        <v>1.5</v>
      </c>
      <c r="HW52" s="73">
        <v>1.5</v>
      </c>
      <c r="HX52" s="73">
        <v>1.5</v>
      </c>
      <c r="HY52" s="73">
        <v>1.5</v>
      </c>
      <c r="HZ52" s="73">
        <v>1.5</v>
      </c>
      <c r="IA52" s="73">
        <v>1.5</v>
      </c>
      <c r="IB52" s="73">
        <v>1.5</v>
      </c>
      <c r="IC52" s="73">
        <v>1.5</v>
      </c>
      <c r="ID52" s="73">
        <v>1.5</v>
      </c>
      <c r="IE52" s="73">
        <v>1.5</v>
      </c>
      <c r="IF52" s="73">
        <v>1.5</v>
      </c>
      <c r="IG52" s="73">
        <v>1.5</v>
      </c>
      <c r="IH52" s="73">
        <v>1.5</v>
      </c>
      <c r="II52" s="73">
        <v>1.5</v>
      </c>
      <c r="IJ52" s="73">
        <v>1.5</v>
      </c>
      <c r="IK52" s="73">
        <v>1.5</v>
      </c>
      <c r="IL52" s="73">
        <v>1.5</v>
      </c>
      <c r="IM52" s="73">
        <v>1.5</v>
      </c>
      <c r="IN52" s="73">
        <v>1.5</v>
      </c>
      <c r="IO52" s="73">
        <v>1.5</v>
      </c>
      <c r="IP52" s="73">
        <v>1.5</v>
      </c>
      <c r="IQ52" s="73">
        <v>1.5</v>
      </c>
      <c r="IR52" s="73">
        <v>1.5</v>
      </c>
      <c r="IS52" s="73">
        <v>1.5</v>
      </c>
      <c r="IT52" s="73">
        <v>1.5</v>
      </c>
      <c r="IU52" s="73">
        <v>1.5</v>
      </c>
      <c r="IV52"/>
    </row>
    <row r="53" spans="1:256" s="75" customFormat="1" ht="13" customHeight="1">
      <c r="A53" s="7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/>
    </row>
    <row r="54" spans="1:256" s="76" customFormat="1" ht="13" customHeight="1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IV54"/>
    </row>
    <row r="55" spans="1:256" s="76" customFormat="1" ht="13" customHeight="1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/>
    </row>
    <row r="56" spans="1:256" s="75" customFormat="1" ht="13" customHeight="1">
      <c r="A56" s="7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6"/>
      <c r="IV56"/>
    </row>
    <row r="57" spans="1:256" s="75" customFormat="1" ht="13" customHeight="1">
      <c r="A57" s="7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6"/>
      <c r="IV57"/>
    </row>
    <row r="58" spans="1:256" s="75" customFormat="1" ht="13" customHeight="1">
      <c r="A58" s="7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76"/>
      <c r="IV58"/>
    </row>
    <row r="59" spans="1:256" s="75" customFormat="1" ht="13" customHeight="1">
      <c r="A59" s="7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76"/>
      <c r="IV59"/>
    </row>
    <row r="60" spans="1:256" s="75" customFormat="1" ht="13" customHeight="1">
      <c r="A60" s="7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76"/>
      <c r="IV60"/>
    </row>
    <row r="61" spans="1:256" s="75" customFormat="1" ht="13" customHeight="1">
      <c r="A61" s="7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76"/>
      <c r="IV61"/>
    </row>
    <row r="62" spans="1:256" s="75" customFormat="1" ht="13" customHeight="1">
      <c r="A62" s="7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76"/>
      <c r="IV62"/>
    </row>
    <row r="63" spans="1:256" s="75" customFormat="1" ht="13" customHeight="1">
      <c r="A63" s="7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76"/>
      <c r="IV63"/>
    </row>
    <row r="64" spans="1:256" s="75" customFormat="1" ht="13" customHeight="1">
      <c r="A64" s="7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76"/>
      <c r="IV64"/>
    </row>
    <row r="65" spans="1:256" s="75" customFormat="1" ht="13" customHeight="1">
      <c r="A65" s="7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76"/>
      <c r="IV65"/>
    </row>
    <row r="66" spans="1:256" s="75" customFormat="1" ht="13" customHeight="1">
      <c r="A66" s="7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76"/>
      <c r="IV66"/>
    </row>
    <row r="67" spans="1:256" s="75" customFormat="1" ht="13" customHeight="1">
      <c r="A67" s="7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76"/>
      <c r="IV67"/>
    </row>
    <row r="68" spans="1:256" s="75" customFormat="1" ht="13" customHeight="1">
      <c r="A68" s="7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6"/>
      <c r="IV68"/>
    </row>
    <row r="69" spans="1:256" s="75" customFormat="1" ht="13" customHeight="1">
      <c r="A69" s="7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76"/>
      <c r="IV69"/>
    </row>
    <row r="70" spans="1:256" s="75" customFormat="1" ht="13" customHeight="1">
      <c r="A70" s="7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76"/>
      <c r="IV70"/>
    </row>
    <row r="71" spans="1:256" s="75" customFormat="1" ht="13" customHeight="1">
      <c r="A71" s="7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76"/>
      <c r="IV71"/>
    </row>
  </sheetData>
  <mergeCells count="2">
    <mergeCell ref="B33:M33"/>
    <mergeCell ref="I1:J1"/>
  </mergeCells>
  <phoneticPr fontId="12" type="noConversion"/>
  <printOptions horizontalCentered="1" verticalCentered="1"/>
  <pageMargins left="0.5" right="0.5" top="1" bottom="1" header="0.5" footer="0.5"/>
  <pageSetup scale="59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Boat</vt:lpstr>
      <vt:lpstr>HiPoint</vt:lpstr>
      <vt:lpstr>Results</vt:lpstr>
      <vt:lpstr>Summary</vt:lpstr>
    </vt:vector>
  </TitlesOfParts>
  <Company>Coyote Sailing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Griner</dc:creator>
  <cp:lastModifiedBy>Henry Chalkley</cp:lastModifiedBy>
  <cp:lastPrinted>2018-07-12T03:43:11Z</cp:lastPrinted>
  <dcterms:created xsi:type="dcterms:W3CDTF">2004-04-28T18:52:20Z</dcterms:created>
  <dcterms:modified xsi:type="dcterms:W3CDTF">2018-07-12T03:43:21Z</dcterms:modified>
</cp:coreProperties>
</file>